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48" windowWidth="11340" windowHeight="8580" tabRatio="781" firstSheet="2" activeTab="7"/>
  </bookViews>
  <sheets>
    <sheet name="Total" sheetId="1" r:id="rId1"/>
    <sheet name="Økonomi-drift" sheetId="2" r:id="rId2"/>
    <sheet name="Plan og Teknik-drift" sheetId="28" r:id="rId3"/>
    <sheet name="Børn og Undervisning-drift" sheetId="29" r:id="rId4"/>
    <sheet name="Kultur og Fritid-drift" sheetId="30" r:id="rId5"/>
    <sheet name="Social og Sundhed-drift" sheetId="31" r:id="rId6"/>
    <sheet name="Arbejdsmarked og Integra.-drift" sheetId="32" r:id="rId7"/>
    <sheet name="Økonomi-anlæg" sheetId="33" r:id="rId8"/>
    <sheet name="Plan og Teknik-anlæg" sheetId="34" r:id="rId9"/>
    <sheet name="Børn og Undervisning-anlæg" sheetId="35" r:id="rId10"/>
    <sheet name="Kultur og Fritid-anlæg" sheetId="36" r:id="rId11"/>
    <sheet name="Social og Sundhed-anlæg" sheetId="37" r:id="rId12"/>
    <sheet name="Arbejdsmarked og Integra.-anlæg" sheetId="38" r:id="rId13"/>
    <sheet name="Byggemodning" sheetId="39" r:id="rId14"/>
    <sheet name="Salg af grunde" sheetId="40" r:id="rId15"/>
    <sheet name="Ark1" sheetId="41" r:id="rId16"/>
    <sheet name="Ark3" sheetId="43" r:id="rId17"/>
    <sheet name="Ark4" sheetId="44" r:id="rId18"/>
    <sheet name="Ark5" sheetId="45" r:id="rId19"/>
    <sheet name="Ark6" sheetId="46" r:id="rId20"/>
    <sheet name="Ark7" sheetId="47" r:id="rId21"/>
    <sheet name="Ark8" sheetId="48" r:id="rId22"/>
    <sheet name="Ark9" sheetId="49" r:id="rId23"/>
    <sheet name="Ark10" sheetId="50" r:id="rId24"/>
    <sheet name="Ark11" sheetId="51" r:id="rId25"/>
    <sheet name="Ark12" sheetId="52" r:id="rId26"/>
    <sheet name="Ark13" sheetId="53" r:id="rId27"/>
    <sheet name="Ark14" sheetId="54" r:id="rId28"/>
    <sheet name="Ark15" sheetId="55" r:id="rId29"/>
    <sheet name="Ark16" sheetId="56" r:id="rId30"/>
    <sheet name="Ark17" sheetId="57" r:id="rId31"/>
    <sheet name="Ark18" sheetId="58" r:id="rId32"/>
    <sheet name="Ark19" sheetId="59" r:id="rId33"/>
    <sheet name="Ark20" sheetId="60" r:id="rId34"/>
  </sheets>
  <definedNames>
    <definedName name="_xlnm.Print_Area" localSheetId="11">'Social og Sundhed-anlæg'!$A$1:$H$25</definedName>
    <definedName name="_xlnm.Print_Titles" localSheetId="1">'Økonomi-drift'!$6:$7</definedName>
    <definedName name="_xlnm.Print_Titles" localSheetId="2">'Plan og Teknik-drift'!$6:$7</definedName>
    <definedName name="_xlnm.Print_Titles" localSheetId="3">'Børn og Undervisning-drift'!$6:$6</definedName>
    <definedName name="_xlnm.Print_Titles" localSheetId="4">'Kultur og Fritid-drift'!$6:$7</definedName>
    <definedName name="_xlnm.Print_Titles" localSheetId="5">'Social og Sundhed-drift'!$6:$7</definedName>
    <definedName name="_xlnm.Print_Titles" localSheetId="7">'Økonomi-anlæg'!$6:$7</definedName>
    <definedName name="_xlnm.Print_Titles" localSheetId="8">'Plan og Teknik-anlæg'!$6:$7</definedName>
    <definedName name="_xlnm.Print_Titles" localSheetId="9">'Børn og Undervisning-anlæg'!$6:$6</definedName>
    <definedName name="_xlnm.Print_Titles" localSheetId="11">'Social og Sundhed-anlæg'!$6:$6</definedName>
  </definedNames>
  <calcPr calcId="145621"/>
</workbook>
</file>

<file path=xl/comments2.xml><?xml version="1.0" encoding="utf-8"?>
<comments xmlns="http://schemas.openxmlformats.org/spreadsheetml/2006/main">
  <authors>
    <author>Peder Sandfeld</author>
  </authors>
  <commentList>
    <comment ref="G27" authorId="0">
      <text>
        <r>
          <rPr>
            <sz val="8"/>
            <rFont val="Tahoma"/>
            <family val="2"/>
          </rPr>
          <t xml:space="preserve">Max 5%  ovf      580.726
Talentudvikl      170.000
Studiejob         </t>
        </r>
        <r>
          <rPr>
            <u val="single"/>
            <sz val="8"/>
            <rFont val="Tahoma"/>
            <family val="2"/>
          </rPr>
          <t>100.000</t>
        </r>
        <r>
          <rPr>
            <sz val="8"/>
            <rFont val="Tahoma"/>
            <family val="2"/>
          </rPr>
          <t xml:space="preserve">
Total              </t>
        </r>
        <r>
          <rPr>
            <b/>
            <u val="single"/>
            <sz val="8"/>
            <rFont val="Tahoma"/>
            <family val="2"/>
          </rPr>
          <t xml:space="preserve"> 850.726</t>
        </r>
        <r>
          <rPr>
            <sz val="8"/>
            <rFont val="Tahoma"/>
            <family val="2"/>
          </rPr>
          <t xml:space="preserve">
</t>
        </r>
      </text>
    </comment>
    <comment ref="G39" authorId="0">
      <text>
        <r>
          <rPr>
            <b/>
            <sz val="8"/>
            <rFont val="Tahoma"/>
            <family val="2"/>
          </rPr>
          <t>Baggrunden for at 5% reglen er overskredet er at der i 2013 blev afsat midler til midlertidige stillinger som løber indtil 2015</t>
        </r>
        <r>
          <rPr>
            <sz val="8"/>
            <rFont val="Tahoma"/>
            <family val="2"/>
          </rPr>
          <t xml:space="preserve">
</t>
        </r>
      </text>
    </comment>
    <comment ref="G61" authorId="0">
      <text>
        <r>
          <rPr>
            <b/>
            <sz val="8"/>
            <rFont val="Tahoma"/>
            <family val="2"/>
          </rPr>
          <t>Iflg optagelse af filmprojektet - Under sandet er der i budgettet 2014 afsat følgende beløb</t>
        </r>
        <r>
          <rPr>
            <sz val="8"/>
            <rFont val="Tahoma"/>
            <family val="2"/>
          </rPr>
          <t xml:space="preserve">
Tilskud - udbetalt i 2014  -   600.000 kr.
Underskudsgaranti - endnu ikke udbetalt, ovf til 2015 - 600.000 kr.</t>
        </r>
      </text>
    </comment>
    <comment ref="G90" authorId="0">
      <text>
        <r>
          <rPr>
            <b/>
            <sz val="8"/>
            <rFont val="Tahoma"/>
            <family val="2"/>
          </rPr>
          <t>Oplyst af Sv.Aa &amp; JA</t>
        </r>
        <r>
          <rPr>
            <sz val="8"/>
            <rFont val="Tahoma"/>
            <family val="2"/>
          </rPr>
          <t xml:space="preserve">
Årligt aktivitetsniveau er på 3,7 mio kr. Budgettet for 2015 er reduceret til 2,3 mio kr hvilket betyder at de skal overføre 1,4 mio kr. for at opretholde aktivitetsniveauet. 
Fra budget 2016 er budgetbeløbet 3,3 mio kr. - mangler 0,4 mio for at opretholde forventet aktivitetsniveau.</t>
        </r>
      </text>
    </comment>
    <comment ref="G94" authorId="0">
      <text>
        <r>
          <rPr>
            <b/>
            <sz val="8"/>
            <rFont val="Tahoma"/>
            <family val="2"/>
          </rPr>
          <t xml:space="preserve">Oplyst/aftalt med SvAa:
Det årlige budgetbeløb er 768.220 (2015) og det årlige aktivitetsniveau er på ca. 250.000 
Sv Aa oplyser at såfremt der skal tilpasning af fremtid budgetbeløb samt overførselsbeløbet kræver det en aftale med HovedMED. 
Mogens er orienteret og igangsætter processen
De 2.529.713 kr. forventes i kassen ved budgetopfølgning </t>
        </r>
      </text>
    </comment>
    <comment ref="G95" authorId="0">
      <text>
        <r>
          <rPr>
            <b/>
            <sz val="8"/>
            <rFont val="Tahoma"/>
            <family val="2"/>
          </rPr>
          <t>Aftalt med SvAa:
Udgiftsniveauet i 2014 - 358.069 kr - er for 9 mdr. - svarende til ca 475.000 i 2015
Budgetbeløb 2015 udgør 347.250 hvilket betyder at der ønskes ovf 250.000 kr. til projektet i 2015 + 2016, 125.000 kr pr år for at der er balance mellem budget/udgifter.</t>
        </r>
        <r>
          <rPr>
            <sz val="8"/>
            <rFont val="Tahoma"/>
            <family val="2"/>
          </rPr>
          <t xml:space="preserve">
</t>
        </r>
      </text>
    </comment>
  </commentList>
</comments>
</file>

<file path=xl/sharedStrings.xml><?xml version="1.0" encoding="utf-8"?>
<sst xmlns="http://schemas.openxmlformats.org/spreadsheetml/2006/main" count="1277" uniqueCount="725">
  <si>
    <t>Økonomi</t>
  </si>
  <si>
    <t>Kultur og Fritid</t>
  </si>
  <si>
    <t>Børn og Undervisning</t>
  </si>
  <si>
    <t>Arbejdsmarked og Integration</t>
  </si>
  <si>
    <t>I alt drift</t>
  </si>
  <si>
    <t>Udvalg:</t>
  </si>
  <si>
    <t>Øvrige:</t>
  </si>
  <si>
    <t>I alt anlæg</t>
  </si>
  <si>
    <t>Budgetoverførsler i alt</t>
  </si>
  <si>
    <t>Udvalg: Økonomi</t>
  </si>
  <si>
    <t>I alt</t>
  </si>
  <si>
    <t>Udvalg: Kultur og Fritid</t>
  </si>
  <si>
    <t>Udvalg: Børn og Undervisning</t>
  </si>
  <si>
    <t>Udvalg: Arbejdsmarked og Integration</t>
  </si>
  <si>
    <t>Total</t>
  </si>
  <si>
    <t>Drift</t>
  </si>
  <si>
    <t>Anlæg</t>
  </si>
  <si>
    <t>Dok.nr.</t>
  </si>
  <si>
    <t>I alt øvrige</t>
  </si>
  <si>
    <t>Social og Sundhed</t>
  </si>
  <si>
    <t>+ = overskud,     - =  underskud</t>
  </si>
  <si>
    <t>Indenfor rammen:</t>
  </si>
  <si>
    <t>Navn</t>
  </si>
  <si>
    <t>Anlægsprojekter</t>
  </si>
  <si>
    <t>Konto 
(sted)</t>
  </si>
  <si>
    <t>Udvalg: Plan og Teknik</t>
  </si>
  <si>
    <t>Udvalg: Social og Sundhed</t>
  </si>
  <si>
    <t>Plan og Teknik</t>
  </si>
  <si>
    <t>Drift:</t>
  </si>
  <si>
    <t>Anlæg:</t>
  </si>
  <si>
    <t>Børneh. Regnbuen, Horne</t>
  </si>
  <si>
    <t>Oksbøl Børnehave</t>
  </si>
  <si>
    <t>Børneh. Møllehuset, Tistrup</t>
  </si>
  <si>
    <t>Børneh. Højgårdsparken</t>
  </si>
  <si>
    <t>Søndermarken S/I</t>
  </si>
  <si>
    <t>Agerbæk Skole</t>
  </si>
  <si>
    <t>Agerbæk SFO</t>
  </si>
  <si>
    <t>Alslev Skole</t>
  </si>
  <si>
    <t>Alslev SFO</t>
  </si>
  <si>
    <t>Ansager Skole</t>
  </si>
  <si>
    <t>Ansager SFO</t>
  </si>
  <si>
    <t>Billum Skole</t>
  </si>
  <si>
    <t>Billum SFO</t>
  </si>
  <si>
    <t>Blåvandshuk Skole</t>
  </si>
  <si>
    <t>Brorsonskolen</t>
  </si>
  <si>
    <t>Brorsonskolen SFO</t>
  </si>
  <si>
    <t>Horne Skole</t>
  </si>
  <si>
    <t>Horne SFO</t>
  </si>
  <si>
    <t>Janderup Skole</t>
  </si>
  <si>
    <t>Janderup SFO</t>
  </si>
  <si>
    <t>Lunde-Kvong Skole</t>
  </si>
  <si>
    <t>Lunde-Kvong SFO</t>
  </si>
  <si>
    <t>Lykkesgårdskolen</t>
  </si>
  <si>
    <t>Specialklasserk., Lykkesgårdsk.</t>
  </si>
  <si>
    <t>Lykkesgårdskolen SFO</t>
  </si>
  <si>
    <t>Lykkesgårds. SFO, Specialklas.</t>
  </si>
  <si>
    <t>Nordenskov Skole</t>
  </si>
  <si>
    <t>Nordenskov SFO</t>
  </si>
  <si>
    <t>Næsbjerg Skole</t>
  </si>
  <si>
    <t>Næsbjerg SFO</t>
  </si>
  <si>
    <t>Næsbjerg Skole taleklassen</t>
  </si>
  <si>
    <t>Nørre Nebel Skole</t>
  </si>
  <si>
    <t>Nørre Nebel SFO</t>
  </si>
  <si>
    <t>Outrup Skole</t>
  </si>
  <si>
    <t>Outrup SFO</t>
  </si>
  <si>
    <t>Sct. Jacobi Skole</t>
  </si>
  <si>
    <t>Jacobi SFO</t>
  </si>
  <si>
    <t>Starup Skole</t>
  </si>
  <si>
    <t>Starup SFO</t>
  </si>
  <si>
    <t>Thorstrup Skole</t>
  </si>
  <si>
    <t>Tistrup Skole</t>
  </si>
  <si>
    <t>Tistrup Skole Akt. Specifikke</t>
  </si>
  <si>
    <t>Tistrup SFO</t>
  </si>
  <si>
    <t>Årre Skole</t>
  </si>
  <si>
    <t>Årre SFO</t>
  </si>
  <si>
    <t>Ungdomsskolen</t>
  </si>
  <si>
    <t>Staben Skoler</t>
  </si>
  <si>
    <t>Staben Dagtilbud</t>
  </si>
  <si>
    <t>Børn, Unge og Familie</t>
  </si>
  <si>
    <t>520 m.fl.</t>
  </si>
  <si>
    <t>PPR</t>
  </si>
  <si>
    <t>Børnetandplejen</t>
  </si>
  <si>
    <t>Tippen - skoledel</t>
  </si>
  <si>
    <t>Tippen - Døgndel</t>
  </si>
  <si>
    <t>Bibliotek</t>
  </si>
  <si>
    <t>Socialpsykiatrien</t>
  </si>
  <si>
    <t>Sundhedscenteret m.fl.</t>
  </si>
  <si>
    <t>Pensionat Center Bøgely</t>
  </si>
  <si>
    <t>Ølgod - Fælles friareal omkring Storegade/Torvet (Apotekerhaven)</t>
  </si>
  <si>
    <t>Virksomhed:</t>
  </si>
  <si>
    <t>Ølgod - Områdefornyelse i Ølgod by (P2)</t>
  </si>
  <si>
    <t>Ølgod - Bygningsfornyelse P1 (del af områdefornyelse)</t>
  </si>
  <si>
    <t>Teknik og Miljø</t>
  </si>
  <si>
    <t>Vandløbsvæsen, fælles formål</t>
  </si>
  <si>
    <t>00.48.70</t>
  </si>
  <si>
    <t>00.52.80</t>
  </si>
  <si>
    <t>00.52.81</t>
  </si>
  <si>
    <t>00.52.89</t>
  </si>
  <si>
    <t>Plan og Byg</t>
  </si>
  <si>
    <t>00.38.50</t>
  </si>
  <si>
    <t>Faste ejd. - Fælles formål</t>
  </si>
  <si>
    <t>00.25.10</t>
  </si>
  <si>
    <t>Grønne områder og naturpl.</t>
  </si>
  <si>
    <t>00.28.20</t>
  </si>
  <si>
    <t>Vedligeholdelse af vandløb</t>
  </si>
  <si>
    <t>00.48.71</t>
  </si>
  <si>
    <t>Miljøbesk.-Fælles formål</t>
  </si>
  <si>
    <t>Fælles funktion - Fælles form.</t>
  </si>
  <si>
    <t>02.22.01</t>
  </si>
  <si>
    <t>Arb. For fremmed regning</t>
  </si>
  <si>
    <t>02.22.03</t>
  </si>
  <si>
    <t>Driftsbyg. Og -pladser</t>
  </si>
  <si>
    <t>02.22.05</t>
  </si>
  <si>
    <t>Vejvedligeholdelse m.v.</t>
  </si>
  <si>
    <t>02.28.11</t>
  </si>
  <si>
    <t>Belægninger</t>
  </si>
  <si>
    <t>02.28.12</t>
  </si>
  <si>
    <t>Driftsbygn.og -pladser</t>
  </si>
  <si>
    <t>Busdrift</t>
  </si>
  <si>
    <t>02.32.31</t>
  </si>
  <si>
    <t>Lystbådehavne m.v.</t>
  </si>
  <si>
    <t>02.35.41</t>
  </si>
  <si>
    <t>Naturforvaltningsprojekt</t>
  </si>
  <si>
    <t>Skove</t>
  </si>
  <si>
    <t>00.38.53</t>
  </si>
  <si>
    <t>Faste ejend.- Beboelse</t>
  </si>
  <si>
    <t>00.25.11</t>
  </si>
  <si>
    <t>Faste ejend.- Andre faste ejd.</t>
  </si>
  <si>
    <t>00.25.13</t>
  </si>
  <si>
    <t>Virksomheden Teknik og Miljø</t>
  </si>
  <si>
    <t>Ledelsessekretariatet</t>
  </si>
  <si>
    <t>Jordforurening</t>
  </si>
  <si>
    <t>Øvr. planl., unders.,tilsyn mv.</t>
  </si>
  <si>
    <t>Øvr.planl.,unders.,tilsyn mv.</t>
  </si>
  <si>
    <t>Grønne omr. og naturpladser</t>
  </si>
  <si>
    <t>Direktionen</t>
  </si>
  <si>
    <t>I.T.</t>
  </si>
  <si>
    <t>Staben Økonomi</t>
  </si>
  <si>
    <t>Staben Personale &amp; Udvikling</t>
  </si>
  <si>
    <t>Fagstab Børn og unge</t>
  </si>
  <si>
    <t>Fagstab Plan, kultur &amp; teknik</t>
  </si>
  <si>
    <t>Dagtilbud</t>
  </si>
  <si>
    <t>Skoler</t>
  </si>
  <si>
    <t>Social og handicapservice</t>
  </si>
  <si>
    <t>Borgerservice</t>
  </si>
  <si>
    <t>Jobcenter</t>
  </si>
  <si>
    <t>Voksenservice</t>
  </si>
  <si>
    <t>06.45.51</t>
  </si>
  <si>
    <t>Udenfor rammen - 100% overførsel:</t>
  </si>
  <si>
    <t>Ledelsessekretariatet:</t>
  </si>
  <si>
    <t>Ledelsesløn</t>
  </si>
  <si>
    <t>Staben Økonomi:</t>
  </si>
  <si>
    <t>Risikostyring</t>
  </si>
  <si>
    <t>Direktionen:</t>
  </si>
  <si>
    <t>Pulje til barsel</t>
  </si>
  <si>
    <t>Pulje til langtidssygdom</t>
  </si>
  <si>
    <t>06.52.70</t>
  </si>
  <si>
    <t>Fælles uddannelseskonto</t>
  </si>
  <si>
    <t>Staben Sundhed og Ældre</t>
  </si>
  <si>
    <t>06.45.53</t>
  </si>
  <si>
    <t>Sandflugt</t>
  </si>
  <si>
    <t>00.38.54</t>
  </si>
  <si>
    <t>488.10.696-07</t>
  </si>
  <si>
    <t>Byggemodning, Boligformål</t>
  </si>
  <si>
    <t>Byggemodning, Erhvervsformål</t>
  </si>
  <si>
    <t>Anlæg - Byggemodning</t>
  </si>
  <si>
    <t>Byggemodning</t>
  </si>
  <si>
    <t>Anlæg - Salg af grunde</t>
  </si>
  <si>
    <t>4 udenfor rammen med 100% overførsel</t>
  </si>
  <si>
    <t>Fagstab Social og Sundhed</t>
  </si>
  <si>
    <t>488/532</t>
  </si>
  <si>
    <t>FritValg Midt/Vest</t>
  </si>
  <si>
    <t>Centerområde Midt</t>
  </si>
  <si>
    <t>Krogen</t>
  </si>
  <si>
    <t>Lunden</t>
  </si>
  <si>
    <t>Værkstederne Viaduktvej/Skovlunden</t>
  </si>
  <si>
    <t>Hjemmesygeplejen</t>
  </si>
  <si>
    <t>Sundhedscenteret Projekter</t>
  </si>
  <si>
    <t>Hjælpemiddeldepot</t>
  </si>
  <si>
    <t>Tandplejen (Social og Sundhed)</t>
  </si>
  <si>
    <t>Bærbare batterier</t>
  </si>
  <si>
    <t>00.52.85</t>
  </si>
  <si>
    <t>Lederløn - indenfor direktionens ramme:</t>
  </si>
  <si>
    <t>Venskabsby, stævne og besøg</t>
  </si>
  <si>
    <t>Forsikring</t>
  </si>
  <si>
    <t>Tyveri og løsøre</t>
  </si>
  <si>
    <t>06.52.74</t>
  </si>
  <si>
    <t>Arbejdsmiljøuddannelse</t>
  </si>
  <si>
    <t>MED-kurser</t>
  </si>
  <si>
    <t>Lokal beskæftigelsesråd</t>
  </si>
  <si>
    <t>485.01.870-08</t>
  </si>
  <si>
    <t>Projekt Den Gamle Købmandsgård</t>
  </si>
  <si>
    <t>Fritidsklubben Isbj.parken, SFO 2</t>
  </si>
  <si>
    <t>Juniorklubben Isbj.parken SFO3</t>
  </si>
  <si>
    <t>Thorstrup SFO</t>
  </si>
  <si>
    <t>532.820</t>
  </si>
  <si>
    <t>Børn, Unge og Familie - sundhedsplejen</t>
  </si>
  <si>
    <t>Staben Social &amp; Sundhed</t>
  </si>
  <si>
    <t>Køb/Salg af grunde</t>
  </si>
  <si>
    <t>532.04</t>
  </si>
  <si>
    <t>533.12.696.05</t>
  </si>
  <si>
    <t>013.820</t>
  </si>
  <si>
    <t>015.805</t>
  </si>
  <si>
    <t>015.806</t>
  </si>
  <si>
    <t>015.809</t>
  </si>
  <si>
    <t>015.811</t>
  </si>
  <si>
    <t>015.812</t>
  </si>
  <si>
    <t>002.202</t>
  </si>
  <si>
    <t>002.203</t>
  </si>
  <si>
    <t>482/532</t>
  </si>
  <si>
    <t>Projekter og trepartmidler</t>
  </si>
  <si>
    <t>Udenfor rammen - 100% overførsel</t>
  </si>
  <si>
    <t>Cykelsti Nymindegabvej</t>
  </si>
  <si>
    <t>Musik- og billedskolen</t>
  </si>
  <si>
    <t>363/364</t>
  </si>
  <si>
    <t>Energirigtig renovering - idrætsanlæg</t>
  </si>
  <si>
    <t>Pulje til løn i opsigelsesperiode, sparekatalog</t>
  </si>
  <si>
    <t>Diverse, forsikringer</t>
  </si>
  <si>
    <t>Rollemodelprojekt</t>
  </si>
  <si>
    <t>Forældrerolleprojekt</t>
  </si>
  <si>
    <t>Vandhandlerplaner</t>
  </si>
  <si>
    <t>Dagplejen</t>
  </si>
  <si>
    <t>Sct. Jacobi 10iCampus</t>
  </si>
  <si>
    <t>485…</t>
  </si>
  <si>
    <t>Administrationsbygninger,  7-2, fælles</t>
  </si>
  <si>
    <t>Administrationsbygninger,  7-2, Bytoften</t>
  </si>
  <si>
    <t>Samling af brand og redningsberedskab</t>
  </si>
  <si>
    <t>013.822</t>
  </si>
  <si>
    <t>Investeringer vedr. energibesparende foranstaltninger</t>
  </si>
  <si>
    <t>Skovene</t>
  </si>
  <si>
    <t>Kystsikring</t>
  </si>
  <si>
    <t>Centerområde Syd/øst</t>
  </si>
  <si>
    <t>Centerområde Nord/Vest</t>
  </si>
  <si>
    <t>Frit Valg Midt vest personalefrening</t>
  </si>
  <si>
    <t>Handicap og Beskæftigelse arv</t>
  </si>
  <si>
    <t>Hjemmesygeplejen projekter og kompetencemidler</t>
  </si>
  <si>
    <t>550810</t>
  </si>
  <si>
    <t>550811</t>
  </si>
  <si>
    <t>Støtte fra indsatspuljen 2011</t>
  </si>
  <si>
    <t>015.815</t>
  </si>
  <si>
    <t>Midler til projekter inden for Grøn vækst</t>
  </si>
  <si>
    <t>Anlæg P-plads, Henne Strand</t>
  </si>
  <si>
    <t>Anlæg af P-plads, Ølgod</t>
  </si>
  <si>
    <t>Varde Bymidte</t>
  </si>
  <si>
    <t>Optimering af krydset Vestre Landevej/Ndr.Boulevard</t>
  </si>
  <si>
    <t>Cykelsti Næsbjerg - Varde</t>
  </si>
  <si>
    <t>050.810</t>
  </si>
  <si>
    <t>Bygningsfornyelse - generel 2009</t>
  </si>
  <si>
    <t>Bygningsfornyelse - generel 2007</t>
  </si>
  <si>
    <t>Byggemodning, tilslutningsbidrag bidrag</t>
  </si>
  <si>
    <t>Salg af grunde - boligformål</t>
  </si>
  <si>
    <t>Byggemodningsudgifter</t>
  </si>
  <si>
    <t xml:space="preserve">I alt </t>
  </si>
  <si>
    <t xml:space="preserve">Tilslutningsbidrag, hvor kontoen står i forskud </t>
  </si>
  <si>
    <t>Tilslutningsbidrag, hvor kontoen står i forskud</t>
  </si>
  <si>
    <t>Salg af grunde - erhvervsformål</t>
  </si>
  <si>
    <t>Salg af areal ved Sønderskovvej 11, Nordenskov</t>
  </si>
  <si>
    <t>005.834</t>
  </si>
  <si>
    <t>Vestervold 11 A, Varde - udskiftning af tag</t>
  </si>
  <si>
    <t>013.865</t>
  </si>
  <si>
    <t>Salg af Frisvadvej 1B, varde</t>
  </si>
  <si>
    <t>013.868</t>
  </si>
  <si>
    <t>Salg af tandklinikker i Agerbæk og Ølgod</t>
  </si>
  <si>
    <t>013.874</t>
  </si>
  <si>
    <t>Standardisering af infrastruktur</t>
  </si>
  <si>
    <t>00.22.05</t>
  </si>
  <si>
    <t>06.48.62</t>
  </si>
  <si>
    <t>Valg</t>
  </si>
  <si>
    <t xml:space="preserve"> </t>
  </si>
  <si>
    <t>Staben Sundhed og Omsorg</t>
  </si>
  <si>
    <t>Staben Plan, Kultur &amp; Teknik</t>
  </si>
  <si>
    <t>Pulje til selvrisiko-auto</t>
  </si>
  <si>
    <t>Pulje til selvrisiko-bygninger</t>
  </si>
  <si>
    <t>Pulje til dækning af patientskader</t>
  </si>
  <si>
    <t>Seniorordning, ned i tid-opretholde pension</t>
  </si>
  <si>
    <t>Pulje til fastholdelse, trivsel og forebyggelse</t>
  </si>
  <si>
    <t>350.001</t>
  </si>
  <si>
    <t>Bro fra Arnbjerg til Varde Sommerland</t>
  </si>
  <si>
    <t>020.830</t>
  </si>
  <si>
    <t>Varde Vest</t>
  </si>
  <si>
    <t>Firkløveret</t>
  </si>
  <si>
    <t>Børneuniverset</t>
  </si>
  <si>
    <t>Blåbjergegnens dagtilbud</t>
  </si>
  <si>
    <t>Daginst. Ved Vesterhavet</t>
  </si>
  <si>
    <t>Daginst. Skovbrynet</t>
  </si>
  <si>
    <t>Institution ØST</t>
  </si>
  <si>
    <t>Institution Nord-ØST</t>
  </si>
  <si>
    <t>Go´mad til børn</t>
  </si>
  <si>
    <t>Samuelsgårdens SFO 1</t>
  </si>
  <si>
    <t>Samuelsgårdens SFO 2 og 3</t>
  </si>
  <si>
    <t>Ølgod Skole</t>
  </si>
  <si>
    <t>Ølgod Skole SFO</t>
  </si>
  <si>
    <t>Tippen - Entreén</t>
  </si>
  <si>
    <t>Varde STU-Center</t>
  </si>
  <si>
    <t>Ungdommens ungdomsvejledning</t>
  </si>
  <si>
    <t>Dok. nr:</t>
  </si>
  <si>
    <t>Aftaleholder/område:</t>
  </si>
  <si>
    <t>Økonomiafdelingen</t>
  </si>
  <si>
    <t>Centerområde Syd/Øst</t>
  </si>
  <si>
    <t>1450-14</t>
  </si>
  <si>
    <t>Lunden Længerevarende botilbud</t>
  </si>
  <si>
    <t>Handicap Bo og beskrætigelse</t>
  </si>
  <si>
    <t>553/559</t>
  </si>
  <si>
    <t>Socilapsykiatrien Slotsgade Brugere</t>
  </si>
  <si>
    <t>Bøgely Kompetenceudviklingsmidler</t>
  </si>
  <si>
    <t>66755/13</t>
  </si>
  <si>
    <t>Nedskrevet til5%</t>
  </si>
  <si>
    <t>705740-12</t>
  </si>
  <si>
    <t>Servicearealer, Bo Østervang Varde</t>
  </si>
  <si>
    <t>018830</t>
  </si>
  <si>
    <t>577598-12</t>
  </si>
  <si>
    <t>Serviceareal tilskud 5 handicap Boliger Bo Østervang</t>
  </si>
  <si>
    <t>018831</t>
  </si>
  <si>
    <t>530825</t>
  </si>
  <si>
    <t>280536-12</t>
  </si>
  <si>
    <t>Renovering af sygepleje gruppen Tistruplund</t>
  </si>
  <si>
    <t>Lunden Living LAB</t>
  </si>
  <si>
    <t>65744-12</t>
  </si>
  <si>
    <t>Lunden, Trådløst kaldeamnlæg og Telefonanlæg</t>
  </si>
  <si>
    <t>577600-12</t>
  </si>
  <si>
    <t>Salg af grund og boligdelen Bo Østervang</t>
  </si>
  <si>
    <t>577588-12</t>
  </si>
  <si>
    <t>550849</t>
  </si>
  <si>
    <t>552815</t>
  </si>
  <si>
    <t>Afsluttet, overføres ikke</t>
  </si>
  <si>
    <t>Afsluttet</t>
  </si>
  <si>
    <t>Overføres ikke ????</t>
  </si>
  <si>
    <t>Ubestemte formål/arealer til udlejning</t>
  </si>
  <si>
    <t>Faste ejend.- Fælles formål</t>
  </si>
  <si>
    <t>Plan &amp; Byg</t>
  </si>
  <si>
    <t>Central pulje til udvendig vedligeholdelse</t>
  </si>
  <si>
    <t>06.45.51+53</t>
  </si>
  <si>
    <t>Kommunalbestyrelsesmedlemmer</t>
  </si>
  <si>
    <t>Fælles kontorhold</t>
  </si>
  <si>
    <t>Konsulentbistand</t>
  </si>
  <si>
    <t>Kommunikation, markedsføring og udvikling</t>
  </si>
  <si>
    <t>Turisme og Erhverv</t>
  </si>
  <si>
    <t>Kørselsgodtgørelse</t>
  </si>
  <si>
    <t>Biler</t>
  </si>
  <si>
    <t>Projekt - styringsværktøj</t>
  </si>
  <si>
    <t>Infrastruktur</t>
  </si>
  <si>
    <t>Servicedisk</t>
  </si>
  <si>
    <t>Projekter</t>
  </si>
  <si>
    <t>Intern salg</t>
  </si>
  <si>
    <t>Leje og leasing</t>
  </si>
  <si>
    <t>Fagsystem mm</t>
  </si>
  <si>
    <t>Aflevering af data til Statens arkiver</t>
  </si>
  <si>
    <t>Fælles bonus-præmiebeløb, ekstraordinære elever</t>
  </si>
  <si>
    <t>Ældreråd</t>
  </si>
  <si>
    <t>Handicapråd</t>
  </si>
  <si>
    <t>integrationsråd</t>
  </si>
  <si>
    <t>Tilsyn med bo-tilbud, udgifter</t>
  </si>
  <si>
    <t>Tilsyn med bo-tilbud, indtægter</t>
  </si>
  <si>
    <t>Helhedsplanen, Boulevarden</t>
  </si>
  <si>
    <t>Folkeoplysningsudvalget</t>
  </si>
  <si>
    <t>06.45.55</t>
  </si>
  <si>
    <t>Administrationsbygninger &amp; kantinedrift</t>
  </si>
  <si>
    <t>Handicapkørsel</t>
  </si>
  <si>
    <t>Kørselsstyringssystem</t>
  </si>
  <si>
    <t>Tolkebistand</t>
  </si>
  <si>
    <t>Central pulje til fratrådt personale ifm sparekatalog</t>
  </si>
  <si>
    <t>Akutbidrag-1 øres pulje</t>
  </si>
  <si>
    <t>Hvidbjerg Strand Pier</t>
  </si>
  <si>
    <t>020.865</t>
  </si>
  <si>
    <t>Naturcenter Blaavand</t>
  </si>
  <si>
    <t>020.866</t>
  </si>
  <si>
    <t>050.815</t>
  </si>
  <si>
    <t xml:space="preserve">Projekt - Genopretning af Varde Ådel </t>
  </si>
  <si>
    <t xml:space="preserve">Projekt - Planlægning af plejeprojekt i Varde Ådal </t>
  </si>
  <si>
    <t>050.820</t>
  </si>
  <si>
    <t>Projekt - Planlægning af plejeprojekt i Alslev Ådal</t>
  </si>
  <si>
    <t>050.825</t>
  </si>
  <si>
    <t>051.810</t>
  </si>
  <si>
    <t>Natura 2000 - etab. Naturlige vandstandsforhold - Ho Bugt Enge</t>
  </si>
  <si>
    <t xml:space="preserve">Natura 2000 projekt - Grønningen </t>
  </si>
  <si>
    <t>051.820</t>
  </si>
  <si>
    <t>Energibesparende foranstalt. - gadelys</t>
  </si>
  <si>
    <t>Separering af kloak ved kommunale ejendomme</t>
  </si>
  <si>
    <t>Kommunale projekter om boringsnære beskyttelsesområder</t>
  </si>
  <si>
    <t>Forskønnelsestiltag i Varde Midtby</t>
  </si>
  <si>
    <t>Udskiftning af jernbanebroen ved Viaduktvej, Ølgod</t>
  </si>
  <si>
    <t xml:space="preserve">Cykelsti Vejers havvej - Delvis af Puljen fra Staten </t>
  </si>
  <si>
    <t>Fodgængertunnel Bro over banen v/Plantagevej</t>
  </si>
  <si>
    <t xml:space="preserve">Udskiftning af vejafvanding i.f.m kloaksepareing </t>
  </si>
  <si>
    <t>Faste ejendomme og fritidsfaciliteter</t>
  </si>
  <si>
    <t>Idræt, Fritid og Folkeoplysning</t>
  </si>
  <si>
    <t>Kulturel virksomhed</t>
  </si>
  <si>
    <t>00.25 /00.32</t>
  </si>
  <si>
    <t>03.22/03.38</t>
  </si>
  <si>
    <t>03.35</t>
  </si>
  <si>
    <t>05.72</t>
  </si>
  <si>
    <t>Støtte til frivilligt socialt arbejde</t>
  </si>
  <si>
    <t>Erhvervsudvikling, turisme og landdistrikter</t>
  </si>
  <si>
    <t>06.48</t>
  </si>
  <si>
    <t>overføres ikke</t>
  </si>
  <si>
    <t>089.820</t>
  </si>
  <si>
    <t>Flere Døgntilbud til Sindslindende</t>
  </si>
  <si>
    <t>301 m. fl.</t>
  </si>
  <si>
    <t>510 m. fl.</t>
  </si>
  <si>
    <t>Del af elforbrug - Grønt område</t>
  </si>
  <si>
    <t>Skadedyrsbekæmpelse</t>
  </si>
  <si>
    <t>00.55.91</t>
  </si>
  <si>
    <t>Jernbanedrift</t>
  </si>
  <si>
    <t>02.32.35</t>
  </si>
  <si>
    <t>Byfornyelse - fælles udg/indt.</t>
  </si>
  <si>
    <t>00.25.15</t>
  </si>
  <si>
    <t>Energimærk-off toilet-udd/netv.</t>
  </si>
  <si>
    <t>Salg af Sønderbro 39B, Ansager (matr. 13bh)</t>
  </si>
  <si>
    <t>005833</t>
  </si>
  <si>
    <t>Køb af Torvegade 10, Varde - Shell grunden</t>
  </si>
  <si>
    <t>005.836</t>
  </si>
  <si>
    <t>Salg af Blåvand Skole - Blåvand Aktivitetscenter</t>
  </si>
  <si>
    <t>005.838</t>
  </si>
  <si>
    <t>Salg af ejd til selskaber under Varde Forsyning A/S</t>
  </si>
  <si>
    <t>Energibesp. foranst. - Fælles for energikonti</t>
  </si>
  <si>
    <t>010.840</t>
  </si>
  <si>
    <t>005.839</t>
  </si>
  <si>
    <t>Energibesp.foranst. - Tilskud til energibesparelser - 2013</t>
  </si>
  <si>
    <t>Pulje til bygninger/ældreboliger - som skal afvikles</t>
  </si>
  <si>
    <t>Salg af Engparken 13, Outrup</t>
  </si>
  <si>
    <t>Udbud Lerpøtvej 8, Varde</t>
  </si>
  <si>
    <t>013.882</t>
  </si>
  <si>
    <t>013.880</t>
  </si>
  <si>
    <t>Salg af Søndergade 38, Tistrup (tidligere Plejehjem)</t>
  </si>
  <si>
    <t>Salg af  Toften 2, Årre</t>
  </si>
  <si>
    <t>013.884</t>
  </si>
  <si>
    <t>010.843</t>
  </si>
  <si>
    <t>Energibesp.foranst. - Andre faste ejendomme</t>
  </si>
  <si>
    <t>013.840</t>
  </si>
  <si>
    <t>Bygninger på Vangsgade 31, Ølgod - nedrivning/udstyk</t>
  </si>
  <si>
    <t>Opkøb af faldefærdige bygninger</t>
  </si>
  <si>
    <t>013.886</t>
  </si>
  <si>
    <t>013.885</t>
  </si>
  <si>
    <t>Tilbygning til Lægehuset i Oksbøl</t>
  </si>
  <si>
    <t>013.887</t>
  </si>
  <si>
    <t>Ventilationsanlæg til Musik &amp; Billedskolen, Vestervold</t>
  </si>
  <si>
    <t>Nedrivning af Barakker ved Helle Hallerne</t>
  </si>
  <si>
    <t>013.889</t>
  </si>
  <si>
    <t>013.888</t>
  </si>
  <si>
    <t>Energibesparende foranstaltninger - Materielgårde</t>
  </si>
  <si>
    <t>205.840</t>
  </si>
  <si>
    <t>Energibesparende foranstaltninger - skolerne</t>
  </si>
  <si>
    <t>301.840</t>
  </si>
  <si>
    <t>Energibesparende foranst. - Idrætsfaciliteter børn/unge</t>
  </si>
  <si>
    <t xml:space="preserve">Energibesparende foranst. - Ungdomsuddannelse </t>
  </si>
  <si>
    <t>Energibesparende foranstaltninger - børnehaverne</t>
  </si>
  <si>
    <t>Engergibesp. foranst. - Integrerede daginstitutioner</t>
  </si>
  <si>
    <t>Energibesparende foranst. - Ældreboliger</t>
  </si>
  <si>
    <t>318.840</t>
  </si>
  <si>
    <t>346.840</t>
  </si>
  <si>
    <t>513.840</t>
  </si>
  <si>
    <t>514.840</t>
  </si>
  <si>
    <t>532.840</t>
  </si>
  <si>
    <t>Energibesparende foranst. - Rådhuse</t>
  </si>
  <si>
    <t>650.840</t>
  </si>
  <si>
    <t>Fortællinger i "Naturpark Vesterhavet" -Nordea</t>
  </si>
  <si>
    <t>Fortællinger i "Naturpark Vesterhavet" - Grøn vækst</t>
  </si>
  <si>
    <t>Digitalisering af byggesagsarkiv</t>
  </si>
  <si>
    <t>IT-afdeling</t>
  </si>
  <si>
    <t xml:space="preserve">Børn, Unge og Familie - Børn og unge med særlige behov </t>
  </si>
  <si>
    <t>Lederløn - indenfor direktionens ramme</t>
  </si>
  <si>
    <t>Staben Plan, Kultur og teknik</t>
  </si>
  <si>
    <t>Ledelse og administration</t>
  </si>
  <si>
    <t>Sekretariatet Børn og Unge</t>
  </si>
  <si>
    <t xml:space="preserve">Sted nr. </t>
  </si>
  <si>
    <t>Budgetoverførsel i alt</t>
  </si>
  <si>
    <t>Budget-
overførsel fra 2014 til 2015</t>
  </si>
  <si>
    <t>Låneramme vedr. 2014. Lån optages i 2015</t>
  </si>
  <si>
    <t>Budgetoverførsler fra 2014 til 2015</t>
  </si>
  <si>
    <t>Korr. budget 2014</t>
  </si>
  <si>
    <t>Regnskab 2014</t>
  </si>
  <si>
    <t>Budgetoverførsel fra 2014 til 2015</t>
  </si>
  <si>
    <t>3589-15</t>
  </si>
  <si>
    <t>532/550</t>
  </si>
  <si>
    <t>3591-15</t>
  </si>
  <si>
    <t>Ældre og handicap</t>
  </si>
  <si>
    <t>Pulje til løft af ældreområdet</t>
  </si>
  <si>
    <t>Underskud Sosuelever</t>
  </si>
  <si>
    <t>Tilført fra Mobil omsorg og Rengøring med omtanke</t>
  </si>
  <si>
    <t>Frit Valg Nord/Øst</t>
  </si>
  <si>
    <t>3602-15</t>
  </si>
  <si>
    <t>Frit Valg NORD Øst Boboeree Hornelund</t>
  </si>
  <si>
    <t>3599-15</t>
  </si>
  <si>
    <t>tilskrivning fra rengøring med omtanke</t>
  </si>
  <si>
    <t>3594-15</t>
  </si>
  <si>
    <t>Finansiering af underskud Tøjvask</t>
  </si>
  <si>
    <t>3597-15</t>
  </si>
  <si>
    <t>3604-15</t>
  </si>
  <si>
    <t>3606-15</t>
  </si>
  <si>
    <t>3607-15</t>
  </si>
  <si>
    <t>3555-15</t>
  </si>
  <si>
    <t>3558-15</t>
  </si>
  <si>
    <t>35558-15</t>
  </si>
  <si>
    <t>3564-15</t>
  </si>
  <si>
    <t>3561-15</t>
  </si>
  <si>
    <t>3610-15</t>
  </si>
  <si>
    <t>Nedskrivning overførsel Vidagerhus</t>
  </si>
  <si>
    <t>Ooskrivnig merfobrug BUMafregning</t>
  </si>
  <si>
    <t>1363 / 15</t>
  </si>
  <si>
    <t>1363 /15</t>
  </si>
  <si>
    <t>1353 / 15</t>
  </si>
  <si>
    <t>1342 / 15</t>
  </si>
  <si>
    <t>Uddannelse/netværk</t>
  </si>
  <si>
    <t>1242 / 15</t>
  </si>
  <si>
    <t>Refusion af byfornyelsespuljen</t>
  </si>
  <si>
    <t>1342-15</t>
  </si>
  <si>
    <t>Faste ejend. - Andre faste ejd.</t>
  </si>
  <si>
    <t>Redningsberedskabet</t>
  </si>
  <si>
    <t>00.58.95</t>
  </si>
  <si>
    <t>1353-15</t>
  </si>
  <si>
    <t>And.faste ejd. - VUC i Campusbygn</t>
  </si>
  <si>
    <t>3613-15</t>
  </si>
  <si>
    <t>Overførsel udefra rammen med 100% overførsel</t>
  </si>
  <si>
    <t>Overførsel fra sundhedspuljen</t>
  </si>
  <si>
    <t>flyttet til indfor rammen</t>
  </si>
  <si>
    <t>flyttet til dækning underskud udenfor ramme nmed 100% overførsel</t>
  </si>
  <si>
    <t>3614-15</t>
  </si>
  <si>
    <t>Udenfor rammen</t>
  </si>
  <si>
    <t>Træning og Rehabilitering</t>
  </si>
  <si>
    <t>3616-15</t>
  </si>
  <si>
    <t>3618-15</t>
  </si>
  <si>
    <t>3620-15</t>
  </si>
  <si>
    <t>Nedskrivning til 5%</t>
  </si>
  <si>
    <t>3621-15</t>
  </si>
  <si>
    <t>Neskrivning til 5%</t>
  </si>
  <si>
    <t>Sundhed og Rehabiolitering</t>
  </si>
  <si>
    <t>3592-15</t>
  </si>
  <si>
    <t>Finansiering af merforbrug lederlønninger</t>
  </si>
  <si>
    <t>Overføres til frit Valg for overholdese af aftale</t>
  </si>
  <si>
    <t xml:space="preserve">Overført fra Ældre og handicap </t>
  </si>
  <si>
    <t>Servicearealer Helle Plejecenter</t>
  </si>
  <si>
    <t>018829</t>
  </si>
  <si>
    <t>5 handicap boliger ved Bo Østervang</t>
  </si>
  <si>
    <t>532847</t>
  </si>
  <si>
    <t>Projekt ombygning af Baunbo</t>
  </si>
  <si>
    <t>HjemmePleje Midt/Vest ombygning af Hybenbo</t>
  </si>
  <si>
    <t>532848</t>
  </si>
  <si>
    <t>559815</t>
  </si>
  <si>
    <t>Udvidelse af Skovlunden-hancicpo bo- og beskæf.</t>
  </si>
  <si>
    <t>Sundheds og Rehabilitering</t>
  </si>
  <si>
    <t>Udligning Underskud Sygeplejen</t>
  </si>
  <si>
    <t>Bøgely Hjemløsestrategien</t>
  </si>
  <si>
    <t>ok</t>
  </si>
  <si>
    <t>Projekt - Vision 2030</t>
  </si>
  <si>
    <t>Projekt - Udviklingsplaner</t>
  </si>
  <si>
    <t>Projekt - Digitalisering</t>
  </si>
  <si>
    <t>Budgetkonto</t>
  </si>
  <si>
    <t>Entrepriseforsikringer</t>
  </si>
  <si>
    <t>Tjenestemandspension- kom.forsyninger</t>
  </si>
  <si>
    <t>06.45.72</t>
  </si>
  <si>
    <t>Staben Plan, Teknik og Kultur</t>
  </si>
  <si>
    <t>Varde årets cykelkommune</t>
  </si>
  <si>
    <t>Konsulentbistand mm</t>
  </si>
  <si>
    <t>Kultur &amp; Fritid</t>
  </si>
  <si>
    <t>Skimmelsvampanalyser</t>
  </si>
  <si>
    <t>Miljøtilsyn, udgifter ovf fra 2013</t>
  </si>
  <si>
    <t>Forbrugsregistrering - ELO</t>
  </si>
  <si>
    <t xml:space="preserve">Projekt - </t>
  </si>
  <si>
    <t>Styrket efteruddannelse-ADL, Visitation</t>
  </si>
  <si>
    <t>Budgetoverførsel fra 2014 til 2015 - anlæg</t>
  </si>
  <si>
    <t>99745-14</t>
  </si>
  <si>
    <t>99746-14</t>
  </si>
  <si>
    <t>99747-14</t>
  </si>
  <si>
    <t>99749-14</t>
  </si>
  <si>
    <t>99750-14</t>
  </si>
  <si>
    <t>99752-14</t>
  </si>
  <si>
    <t>99754-14</t>
  </si>
  <si>
    <t>99756-14</t>
  </si>
  <si>
    <t>99757-14</t>
  </si>
  <si>
    <t>99759-14</t>
  </si>
  <si>
    <t>99786-14</t>
  </si>
  <si>
    <t>99788-14</t>
  </si>
  <si>
    <t>99790-14</t>
  </si>
  <si>
    <t>99791-14</t>
  </si>
  <si>
    <t>99830-14</t>
  </si>
  <si>
    <t>99792-14</t>
  </si>
  <si>
    <t>99795-14</t>
  </si>
  <si>
    <t>99796-14</t>
  </si>
  <si>
    <t>99797-14</t>
  </si>
  <si>
    <t>99798-14</t>
  </si>
  <si>
    <t>99800-14</t>
  </si>
  <si>
    <t>99802-14</t>
  </si>
  <si>
    <t>99803-14</t>
  </si>
  <si>
    <t>99804-14</t>
  </si>
  <si>
    <t>99806-14</t>
  </si>
  <si>
    <t>99807-14</t>
  </si>
  <si>
    <t>99808-14</t>
  </si>
  <si>
    <t>99812-14</t>
  </si>
  <si>
    <t>99814-14</t>
  </si>
  <si>
    <t>99817-14</t>
  </si>
  <si>
    <t>99818-14</t>
  </si>
  <si>
    <t>99820-14</t>
  </si>
  <si>
    <t>99823-14</t>
  </si>
  <si>
    <t>99826-14</t>
  </si>
  <si>
    <t>99828-14</t>
  </si>
  <si>
    <t>99829-14</t>
  </si>
  <si>
    <t>IT afdeling</t>
  </si>
  <si>
    <t>15729-15</t>
  </si>
  <si>
    <t>99848-14</t>
  </si>
  <si>
    <t>Staben Skoler - overføres ikke</t>
  </si>
  <si>
    <t>99847-14</t>
  </si>
  <si>
    <t>99844-14</t>
  </si>
  <si>
    <t>99834-14</t>
  </si>
  <si>
    <t>99835-14</t>
  </si>
  <si>
    <t>99836-14</t>
  </si>
  <si>
    <t>889-15</t>
  </si>
  <si>
    <t>99840-14</t>
  </si>
  <si>
    <t>99833-14</t>
  </si>
  <si>
    <t>Landsbyfornyelse</t>
  </si>
  <si>
    <t>015.820</t>
  </si>
  <si>
    <t>Puljebeløb til områdefornyelse Varde Midtby</t>
  </si>
  <si>
    <t>015.823</t>
  </si>
  <si>
    <t>Varde Midtby - Projekter - bosætnings- og turistby</t>
  </si>
  <si>
    <t>015.825</t>
  </si>
  <si>
    <t>Shellgrundens offentlige del - opholdstorv ned til Varde Å</t>
  </si>
  <si>
    <t>015.826</t>
  </si>
  <si>
    <t>Varde Torv - belægning på tidligere p-areal</t>
  </si>
  <si>
    <t>015.830</t>
  </si>
  <si>
    <t>0158836</t>
  </si>
  <si>
    <t>Områdefornyelse Varde Midtby - Kulturelle aktiviteter på Torvet</t>
  </si>
  <si>
    <t>015.834</t>
  </si>
  <si>
    <t>015.838</t>
  </si>
  <si>
    <t>Områdefornyelse Varde Midtby - Forskønnelse af gader, veje, stier</t>
  </si>
  <si>
    <t>Områdefornyelse Varde Midtby -Minibyen</t>
  </si>
  <si>
    <t>Områdefornyelse Varde Midtby-Drikkeskur</t>
  </si>
  <si>
    <t>015.842</t>
  </si>
  <si>
    <t>Oksbøl Bypark. Temalegeplads og omstruk. Af parken</t>
  </si>
  <si>
    <t>020860</t>
  </si>
  <si>
    <t>Tilskud til aktiviteter efter grøn ordning</t>
  </si>
  <si>
    <t>080.870</t>
  </si>
  <si>
    <t>Etablering af sti langs Ansager Kanal</t>
  </si>
  <si>
    <t>Toiletfaciliteter i Houstrup</t>
  </si>
  <si>
    <t>010.814</t>
  </si>
  <si>
    <t>Trafiksikkerhed 2013 - handleplan</t>
  </si>
  <si>
    <t>Cykelsti langs Fåborhvej mellem Fåborg og Agerbæk</t>
  </si>
  <si>
    <t>Forprojekt for udbygning af vejanlæg i Kjelst</t>
  </si>
  <si>
    <t>Brovedligeholdelse - Tarphagebroen</t>
  </si>
  <si>
    <t>Projektændring, adgangsvej til ny grusgrav</t>
  </si>
  <si>
    <t>Cykelsti Ringkøbingvej fra Viadukten til Ndr. Boulevard</t>
  </si>
  <si>
    <t>20555-15</t>
  </si>
  <si>
    <t>20558-15</t>
  </si>
  <si>
    <t>20552-15</t>
  </si>
  <si>
    <t>Plan og Byg vedr. ejendomme</t>
  </si>
  <si>
    <t>Områdefornyelse Varde Midtby - Kulturspinderiet</t>
  </si>
  <si>
    <t>015.828</t>
  </si>
  <si>
    <t>10143-15</t>
  </si>
  <si>
    <t>Bibliotek - indretning af mødelokaler m.v.</t>
  </si>
  <si>
    <t>Salg af Kirtkegade 1</t>
  </si>
  <si>
    <t>005.830</t>
  </si>
  <si>
    <t>Køb af 3 udstykkede byggegrunde i Næsbjerg by</t>
  </si>
  <si>
    <t>005.842</t>
  </si>
  <si>
    <t>Salg af matr. nr. 1p, Gammelgård, Ølgod</t>
  </si>
  <si>
    <t>005.843</t>
  </si>
  <si>
    <t>Nedrivning af dyrskuehallerne - Ekstra arbejder</t>
  </si>
  <si>
    <t>010.813</t>
  </si>
  <si>
    <t>Energibesparende foranstaltninger - Stadion og Idd</t>
  </si>
  <si>
    <t>031.840</t>
  </si>
  <si>
    <t>Salg af Søndervang 10 A-F</t>
  </si>
  <si>
    <t>013.890</t>
  </si>
  <si>
    <t>Køb af jord Tirpitz</t>
  </si>
  <si>
    <t>Energibesparende foranstalt - Kommunal tandpleje</t>
  </si>
  <si>
    <t>Energibespar. Foranstalt - Sdærlige dagtilbud</t>
  </si>
  <si>
    <t>Energibesparende foranstalt - Botilbud til midl.ophold</t>
  </si>
  <si>
    <t>Energibesparende foranstalt. - Aktivotets- og samværst</t>
  </si>
  <si>
    <t>Køb af arealer - mellem Skadehøjvej og Søndermark</t>
  </si>
  <si>
    <t>005.841</t>
  </si>
  <si>
    <t>Rengøring - Forskellig udvalg</t>
  </si>
  <si>
    <t>Udvalget Børn og Undervisning</t>
  </si>
  <si>
    <t>Udvalget Kultur og Fritid</t>
  </si>
  <si>
    <t>Udvalget Social og Sundhed</t>
  </si>
  <si>
    <t>301804</t>
  </si>
  <si>
    <t>Indefrosne midler, frigivet i 2013</t>
  </si>
  <si>
    <t>301804-01</t>
  </si>
  <si>
    <t>Årre Skole, direkte udgange fra 4 klasselokaler, renovering af lokaler samt genopbygning af underkendt legeplads</t>
  </si>
  <si>
    <t>301804-05</t>
  </si>
  <si>
    <t>Jacobi skole, udearealer</t>
  </si>
  <si>
    <t>301804-06</t>
  </si>
  <si>
    <t>Jacobi skole, to toiletter ved udeskole</t>
  </si>
  <si>
    <t>301870</t>
  </si>
  <si>
    <t>IT forsøgsprojekt på 3 overbygningsskoler</t>
  </si>
  <si>
    <t>301876</t>
  </si>
  <si>
    <t>Lykkesgårdskolen - udgifter i fbm evt skimmelsvamp</t>
  </si>
  <si>
    <t>301879</t>
  </si>
  <si>
    <t>Renoverings-og anlægspulje, skoler og dagtilbud</t>
  </si>
  <si>
    <t>301881</t>
  </si>
  <si>
    <t>Renovering - og anlægspulje skoler og dagtilbud</t>
  </si>
  <si>
    <t>305802</t>
  </si>
  <si>
    <t>305802-03</t>
  </si>
  <si>
    <t>Jacobi SFO 2 og 3, udeareler</t>
  </si>
  <si>
    <t>305802-02</t>
  </si>
  <si>
    <t>Tistrup SFO, skurbyggeri og klogetrappe</t>
  </si>
  <si>
    <t>305807-08</t>
  </si>
  <si>
    <t>Sct Jacobi SFO, renovering af legeplads</t>
  </si>
  <si>
    <t>305807-09</t>
  </si>
  <si>
    <t>Sct Jacobi SFO, indretning af ny SFO 2 og 3</t>
  </si>
  <si>
    <t>308800-01</t>
  </si>
  <si>
    <t>Ansager, Skolen ved Tippen, tilbygning af fælleslokale mm.</t>
  </si>
  <si>
    <t>308800</t>
  </si>
  <si>
    <t>375801</t>
  </si>
  <si>
    <t>Ungdomshus</t>
  </si>
  <si>
    <t>513824</t>
  </si>
  <si>
    <t>Salg af Vangsgade 31, Ølgod</t>
  </si>
  <si>
    <t>513827</t>
  </si>
  <si>
    <t>Udvidelse af bhv. Hedevang, Alslev</t>
  </si>
  <si>
    <t>513828</t>
  </si>
  <si>
    <t>Næsbjerg børnehave til- eller ombygning</t>
  </si>
  <si>
    <t>513829</t>
  </si>
  <si>
    <t>Tistrup Børnehave</t>
  </si>
  <si>
    <t>513853-01</t>
  </si>
  <si>
    <t>Oksbøl Børnehave, etablering af legeplads</t>
  </si>
  <si>
    <t>514809</t>
  </si>
  <si>
    <t xml:space="preserve">Vuggestuepladser Nr. Nebel, anlægsudgift </t>
  </si>
  <si>
    <t>514810</t>
  </si>
  <si>
    <t>Oksbøl masterplan (børnepasning)</t>
  </si>
  <si>
    <t>523814-01</t>
  </si>
  <si>
    <t>Døgninstitution Tippen, tilbygning.</t>
  </si>
  <si>
    <t>523814-02</t>
  </si>
  <si>
    <t>Døgninstitution Tippen, udskiftning af oliefyr</t>
  </si>
  <si>
    <t>523814</t>
  </si>
  <si>
    <t>Indefrosne midler, frigivet i 2013:</t>
  </si>
  <si>
    <t>Hensat beløb Bo Ostervang Varde</t>
  </si>
  <si>
    <t>tilpasning af overførsel Nørre Nebel Aktivitescenter pga,. Momsregulering</t>
  </si>
  <si>
    <t>Låneramme vedr. overførte budgetbeløb til energibesparende foranstaltninger - gadelys</t>
  </si>
  <si>
    <t>Låneramme vedr. overførte budgetbeløb til energibesparende foranstaltninger - bygninger</t>
  </si>
  <si>
    <t>Indskud i Landsbyggefonden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</si>
</sst>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
  </numFmts>
  <fonts count="34">
    <font>
      <sz val="10"/>
      <name val="Arial"/>
      <family val="2"/>
    </font>
    <font>
      <sz val="11"/>
      <color theme="1"/>
      <name val="Calibri"/>
      <family val="2"/>
      <scheme val="minor"/>
    </font>
    <font>
      <sz val="8"/>
      <name val="Arial"/>
      <family val="2"/>
    </font>
    <font>
      <b/>
      <sz val="10"/>
      <name val="Arial"/>
      <family val="2"/>
    </font>
    <font>
      <sz val="20"/>
      <name val="Arial"/>
      <family val="2"/>
    </font>
    <font>
      <sz val="14"/>
      <name val="Arial"/>
      <family val="2"/>
    </font>
    <font>
      <i/>
      <sz val="10"/>
      <name val="Arial"/>
      <family val="2"/>
    </font>
    <font>
      <sz val="10"/>
      <color indexed="10"/>
      <name val="Arial"/>
      <family val="2"/>
    </font>
    <font>
      <b/>
      <sz val="14"/>
      <name val="Arial"/>
      <family val="2"/>
    </font>
    <font>
      <b/>
      <sz val="16"/>
      <name val="Arial"/>
      <family val="2"/>
    </font>
    <font>
      <u val="single"/>
      <sz val="10"/>
      <name val="Arial"/>
      <family val="2"/>
    </font>
    <font>
      <sz val="11"/>
      <color theme="0"/>
      <name val="Calibri"/>
      <family val="2"/>
      <scheme val="minor"/>
    </font>
    <font>
      <sz val="11"/>
      <color rgb="FFFF0000"/>
      <name val="Calibri"/>
      <family val="2"/>
      <scheme val="minor"/>
    </font>
    <font>
      <b/>
      <sz val="11"/>
      <color rgb="FFFA7D00"/>
      <name val="Calibri"/>
      <family val="2"/>
      <scheme val="minor"/>
    </font>
    <font>
      <i/>
      <sz val="11"/>
      <color rgb="FF7F7F7F"/>
      <name val="Calibri"/>
      <family val="2"/>
      <scheme val="minor"/>
    </font>
    <font>
      <sz val="11"/>
      <color rgb="FF006100"/>
      <name val="Calibri"/>
      <family val="2"/>
      <scheme val="minor"/>
    </font>
    <font>
      <sz val="11"/>
      <color rgb="FF3F3F76"/>
      <name val="Calibri"/>
      <family val="2"/>
      <scheme val="minor"/>
    </font>
    <font>
      <b/>
      <sz val="11"/>
      <color theme="0"/>
      <name val="Calibri"/>
      <family val="2"/>
      <scheme val="minor"/>
    </font>
    <font>
      <sz val="11"/>
      <color rgb="FF9C6500"/>
      <name val="Calibri"/>
      <family val="2"/>
      <scheme val="minor"/>
    </font>
    <font>
      <b/>
      <sz val="11"/>
      <color rgb="FF3F3F3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b/>
      <sz val="18"/>
      <color theme="3"/>
      <name val="Cambria"/>
      <family val="2"/>
      <scheme val="major"/>
    </font>
    <font>
      <b/>
      <sz val="11"/>
      <color theme="1"/>
      <name val="Calibri"/>
      <family val="2"/>
      <scheme val="minor"/>
    </font>
    <font>
      <sz val="11"/>
      <color rgb="FF9C0006"/>
      <name val="Calibri"/>
      <family val="2"/>
      <scheme val="minor"/>
    </font>
    <font>
      <sz val="10"/>
      <color rgb="FFFF0000"/>
      <name val="Arial"/>
      <family val="2"/>
    </font>
    <font>
      <b/>
      <i/>
      <sz val="10"/>
      <name val="Arial"/>
      <family val="2"/>
    </font>
    <font>
      <sz val="8"/>
      <name val="Tahoma"/>
      <family val="2"/>
    </font>
    <font>
      <u val="single"/>
      <sz val="8"/>
      <name val="Tahoma"/>
      <family val="2"/>
    </font>
    <font>
      <b/>
      <sz val="8"/>
      <name val="Tahoma"/>
      <family val="2"/>
    </font>
    <font>
      <b/>
      <u val="single"/>
      <sz val="8"/>
      <name val="Tahoma"/>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22"/>
        <bgColor indexed="64"/>
      </patternFill>
    </fill>
    <fill>
      <patternFill patternType="solid">
        <fgColor indexed="44"/>
        <bgColor indexed="64"/>
      </patternFill>
    </fill>
    <fill>
      <patternFill patternType="solid">
        <fgColor theme="2"/>
        <bgColor indexed="64"/>
      </patternFill>
    </fill>
  </fills>
  <borders count="4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thin">
        <color indexed="63"/>
      </left>
      <right/>
      <top style="thin">
        <color indexed="63"/>
      </top>
      <bottom style="thin">
        <color indexed="63"/>
      </bottom>
    </border>
    <border>
      <left/>
      <right/>
      <top style="thin">
        <color indexed="63"/>
      </top>
      <bottom style="thin">
        <color indexed="63"/>
      </bottom>
    </border>
    <border>
      <left/>
      <right style="thin">
        <color indexed="63"/>
      </right>
      <top style="thin">
        <color indexed="63"/>
      </top>
      <bottom style="thin">
        <color indexed="63"/>
      </bottom>
    </border>
    <border>
      <left style="thin">
        <color indexed="63"/>
      </left>
      <right/>
      <top style="thin">
        <color indexed="63"/>
      </top>
      <bottom/>
    </border>
    <border>
      <left/>
      <right/>
      <top style="thin">
        <color indexed="63"/>
      </top>
      <bottom/>
    </border>
    <border>
      <left/>
      <right style="thin">
        <color indexed="63"/>
      </right>
      <top style="thin">
        <color indexed="63"/>
      </top>
      <bottom/>
    </border>
    <border>
      <left style="thin">
        <color indexed="63"/>
      </left>
      <right/>
      <top/>
      <bottom style="thin">
        <color indexed="63"/>
      </bottom>
    </border>
    <border>
      <left/>
      <right/>
      <top/>
      <bottom style="thin">
        <color indexed="63"/>
      </bottom>
    </border>
    <border>
      <left/>
      <right style="thin">
        <color indexed="63"/>
      </right>
      <top/>
      <bottom style="thin">
        <color indexed="63"/>
      </bottom>
    </border>
    <border>
      <left style="thin">
        <color indexed="63"/>
      </left>
      <right/>
      <top/>
      <bottom/>
    </border>
    <border>
      <left/>
      <right style="thin">
        <color indexed="63"/>
      </right>
      <top/>
      <bottom/>
    </border>
    <border>
      <left/>
      <right/>
      <top/>
      <bottom style="thin"/>
    </border>
    <border>
      <left/>
      <right style="medium"/>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style="hair"/>
      <right style="hair"/>
      <top style="hair"/>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 fillId="20" borderId="1" applyNumberFormat="0" applyFont="0" applyAlignment="0" applyProtection="0"/>
    <xf numFmtId="0" fontId="13" fillId="21" borderId="2"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16" fillId="23" borderId="2" applyNumberFormat="0" applyAlignment="0" applyProtection="0"/>
    <xf numFmtId="0" fontId="17" fillId="24" borderId="3" applyNumberFormat="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9" fillId="21" borderId="4" applyNumberFormat="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32"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20" borderId="1"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303">
    <xf numFmtId="0" fontId="0" fillId="0" borderId="0" xfId="0"/>
    <xf numFmtId="0" fontId="3" fillId="0" borderId="0" xfId="0" applyFont="1"/>
    <xf numFmtId="0" fontId="5" fillId="0" borderId="0" xfId="0" applyFont="1"/>
    <xf numFmtId="0" fontId="0" fillId="0" borderId="0" xfId="0" applyAlignment="1">
      <alignment wrapText="1"/>
    </xf>
    <xf numFmtId="3" fontId="0" fillId="0" borderId="0" xfId="0" applyNumberFormat="1"/>
    <xf numFmtId="0" fontId="0" fillId="0" borderId="0" xfId="0" applyAlignment="1">
      <alignment horizontal="center"/>
    </xf>
    <xf numFmtId="0" fontId="3" fillId="0" borderId="0" xfId="0" applyFont="1"/>
    <xf numFmtId="0" fontId="0" fillId="0" borderId="0" xfId="0" applyFont="1"/>
    <xf numFmtId="3" fontId="0" fillId="0" borderId="0" xfId="0" applyNumberFormat="1" applyFont="1"/>
    <xf numFmtId="0" fontId="3" fillId="33" borderId="0" xfId="0" applyFont="1" applyFill="1"/>
    <xf numFmtId="0" fontId="0" fillId="33" borderId="0" xfId="0" applyFont="1" applyFill="1"/>
    <xf numFmtId="3" fontId="0" fillId="33" borderId="0" xfId="0" applyNumberFormat="1" applyFont="1" applyFill="1"/>
    <xf numFmtId="0" fontId="0" fillId="0" borderId="0" xfId="0" applyFont="1" applyFill="1"/>
    <xf numFmtId="3" fontId="0" fillId="0" borderId="0" xfId="0" applyNumberFormat="1" applyFont="1" applyFill="1"/>
    <xf numFmtId="3" fontId="0" fillId="0" borderId="0" xfId="0" applyNumberFormat="1" applyAlignment="1">
      <alignment horizontal="center"/>
    </xf>
    <xf numFmtId="3" fontId="3" fillId="0" borderId="0" xfId="0" applyNumberFormat="1" applyFont="1"/>
    <xf numFmtId="3" fontId="3" fillId="0" borderId="0" xfId="0" applyNumberFormat="1" applyFont="1" applyAlignment="1">
      <alignment horizontal="center"/>
    </xf>
    <xf numFmtId="0" fontId="3" fillId="0" borderId="0" xfId="0" applyFont="1" applyAlignment="1">
      <alignment wrapText="1"/>
    </xf>
    <xf numFmtId="0" fontId="0" fillId="0" borderId="0" xfId="0" applyAlignment="1">
      <alignment horizontal="right"/>
    </xf>
    <xf numFmtId="0" fontId="0" fillId="0" borderId="0" xfId="0" applyFont="1"/>
    <xf numFmtId="0" fontId="3" fillId="0" borderId="0" xfId="0" applyFont="1" applyAlignment="1">
      <alignment horizontal="right"/>
    </xf>
    <xf numFmtId="0" fontId="0" fillId="0" borderId="0" xfId="0" applyAlignment="1">
      <alignment vertical="top"/>
    </xf>
    <xf numFmtId="3" fontId="0" fillId="0" borderId="0" xfId="0" applyNumberFormat="1" applyAlignment="1">
      <alignment horizontal="center" vertical="top"/>
    </xf>
    <xf numFmtId="0" fontId="0" fillId="0" borderId="0" xfId="0" applyFont="1" applyAlignment="1">
      <alignment vertical="top"/>
    </xf>
    <xf numFmtId="0" fontId="3" fillId="0" borderId="0" xfId="0" applyFont="1" applyAlignment="1" quotePrefix="1">
      <alignment wrapText="1"/>
    </xf>
    <xf numFmtId="0" fontId="0" fillId="0" borderId="0" xfId="0" applyAlignment="1" quotePrefix="1">
      <alignment horizontal="right"/>
    </xf>
    <xf numFmtId="3" fontId="3" fillId="0" borderId="0" xfId="0" applyNumberFormat="1" applyFont="1" applyAlignment="1">
      <alignment horizontal="right"/>
    </xf>
    <xf numFmtId="0" fontId="0" fillId="0" borderId="0" xfId="0" applyAlignment="1">
      <alignment horizontal="left"/>
    </xf>
    <xf numFmtId="0" fontId="3" fillId="0" borderId="0" xfId="0" applyFont="1" applyAlignment="1">
      <alignment horizontal="left"/>
    </xf>
    <xf numFmtId="0" fontId="0" fillId="0" borderId="0" xfId="0" applyFont="1" applyAlignment="1">
      <alignment vertical="top" wrapText="1"/>
    </xf>
    <xf numFmtId="3" fontId="0" fillId="0" borderId="0" xfId="0" applyNumberFormat="1" applyFont="1" applyAlignment="1">
      <alignment vertical="top"/>
    </xf>
    <xf numFmtId="0" fontId="0" fillId="0" borderId="0" xfId="0" applyFont="1" applyAlignment="1">
      <alignment horizontal="left" vertical="top" wrapText="1"/>
    </xf>
    <xf numFmtId="0" fontId="0" fillId="0" borderId="0" xfId="0" applyFont="1" applyAlignment="1">
      <alignment vertical="top"/>
    </xf>
    <xf numFmtId="0" fontId="0" fillId="0" borderId="0" xfId="0" applyFont="1" applyAlignment="1">
      <alignment vertical="top" wrapText="1"/>
    </xf>
    <xf numFmtId="0" fontId="0" fillId="0" borderId="0" xfId="0" applyFont="1" applyAlignment="1" quotePrefix="1">
      <alignment horizontal="right" vertical="top"/>
    </xf>
    <xf numFmtId="3" fontId="0" fillId="0" borderId="0" xfId="0" applyNumberFormat="1" applyFont="1" applyAlignment="1">
      <alignment vertical="top"/>
    </xf>
    <xf numFmtId="165" fontId="0" fillId="0" borderId="0" xfId="0" applyNumberFormat="1" applyAlignment="1" quotePrefix="1">
      <alignment horizontal="right"/>
    </xf>
    <xf numFmtId="3" fontId="6" fillId="0" borderId="0" xfId="0" applyNumberFormat="1" applyFont="1"/>
    <xf numFmtId="0" fontId="6" fillId="0" borderId="0" xfId="0" applyFont="1"/>
    <xf numFmtId="0" fontId="0" fillId="0" borderId="0" xfId="0" applyFont="1" applyAlignment="1">
      <alignment wrapText="1"/>
    </xf>
    <xf numFmtId="3" fontId="0" fillId="0" borderId="0" xfId="0" applyNumberFormat="1" applyFont="1" applyFill="1" applyAlignment="1">
      <alignment horizontal="right"/>
    </xf>
    <xf numFmtId="49" fontId="0" fillId="0" borderId="0" xfId="0" applyNumberFormat="1"/>
    <xf numFmtId="0" fontId="8" fillId="0" borderId="0" xfId="0" applyFont="1"/>
    <xf numFmtId="0" fontId="9" fillId="0" borderId="0" xfId="0" applyFont="1"/>
    <xf numFmtId="0" fontId="9" fillId="33" borderId="0" xfId="0" applyFont="1" applyFill="1"/>
    <xf numFmtId="3" fontId="0" fillId="0" borderId="0" xfId="0" applyNumberFormat="1" applyAlignment="1" quotePrefix="1">
      <alignment horizontal="right"/>
    </xf>
    <xf numFmtId="3" fontId="0" fillId="0" borderId="0" xfId="0" applyNumberFormat="1" applyAlignment="1">
      <alignment horizontal="right"/>
    </xf>
    <xf numFmtId="0" fontId="3" fillId="0" borderId="0" xfId="0" applyFont="1" applyFill="1" applyAlignment="1" quotePrefix="1">
      <alignment horizontal="centerContinuous"/>
    </xf>
    <xf numFmtId="0" fontId="3" fillId="33" borderId="0" xfId="0" applyFont="1" applyFill="1" applyAlignment="1" quotePrefix="1">
      <alignment wrapText="1"/>
    </xf>
    <xf numFmtId="164" fontId="0" fillId="0" borderId="0" xfId="0" applyNumberFormat="1" applyAlignment="1" quotePrefix="1">
      <alignment horizontal="right"/>
    </xf>
    <xf numFmtId="3" fontId="0" fillId="0" borderId="0" xfId="0" applyNumberFormat="1" applyFont="1" applyAlignment="1">
      <alignment horizontal="right" vertical="top"/>
    </xf>
    <xf numFmtId="164" fontId="0" fillId="0" borderId="0" xfId="0" applyNumberFormat="1" applyFont="1" applyAlignment="1" quotePrefix="1">
      <alignment horizontal="right" vertical="top"/>
    </xf>
    <xf numFmtId="0" fontId="4" fillId="34" borderId="10" xfId="0" applyFont="1" applyFill="1" applyBorder="1" applyAlignment="1">
      <alignment horizontal="centerContinuous"/>
    </xf>
    <xf numFmtId="0" fontId="4" fillId="34" borderId="11" xfId="0" applyFont="1" applyFill="1" applyBorder="1" applyAlignment="1">
      <alignment horizontal="centerContinuous"/>
    </xf>
    <xf numFmtId="0" fontId="4" fillId="34" borderId="12" xfId="0" applyFont="1" applyFill="1" applyBorder="1" applyAlignment="1">
      <alignment horizontal="centerContinuous"/>
    </xf>
    <xf numFmtId="0" fontId="0" fillId="34" borderId="10" xfId="0" applyFill="1" applyBorder="1" applyAlignment="1">
      <alignment horizontal="centerContinuous"/>
    </xf>
    <xf numFmtId="0" fontId="0" fillId="34" borderId="11" xfId="0" applyFill="1" applyBorder="1" applyAlignment="1">
      <alignment horizontal="centerContinuous"/>
    </xf>
    <xf numFmtId="0" fontId="0" fillId="34" borderId="12" xfId="0" applyFill="1" applyBorder="1" applyAlignment="1">
      <alignment horizontal="centerContinuous"/>
    </xf>
    <xf numFmtId="0" fontId="9" fillId="34" borderId="0" xfId="0" applyFont="1" applyFill="1"/>
    <xf numFmtId="0" fontId="3" fillId="34" borderId="0" xfId="0" applyFont="1" applyFill="1"/>
    <xf numFmtId="0" fontId="3" fillId="34" borderId="0" xfId="0" applyFont="1" applyFill="1" applyAlignment="1">
      <alignment horizontal="right" wrapText="1"/>
    </xf>
    <xf numFmtId="0" fontId="3" fillId="34" borderId="0" xfId="0" applyFont="1" applyFill="1" applyAlignment="1">
      <alignment vertical="center"/>
    </xf>
    <xf numFmtId="0" fontId="3" fillId="34" borderId="0" xfId="0" applyFont="1" applyFill="1" applyAlignment="1">
      <alignment vertical="center" wrapText="1"/>
    </xf>
    <xf numFmtId="0" fontId="3" fillId="34" borderId="0" xfId="0" applyFont="1" applyFill="1" applyAlignment="1">
      <alignment horizontal="center" wrapText="1"/>
    </xf>
    <xf numFmtId="0" fontId="3" fillId="34" borderId="0" xfId="0" applyFont="1" applyFill="1" applyAlignment="1">
      <alignment horizontal="left" vertical="center" wrapText="1"/>
    </xf>
    <xf numFmtId="0" fontId="3" fillId="34" borderId="0" xfId="0" applyFont="1" applyFill="1" applyAlignment="1">
      <alignment horizontal="right" vertical="center" wrapText="1"/>
    </xf>
    <xf numFmtId="49" fontId="4" fillId="34" borderId="11" xfId="0" applyNumberFormat="1" applyFont="1" applyFill="1" applyBorder="1" applyAlignment="1">
      <alignment horizontal="centerContinuous"/>
    </xf>
    <xf numFmtId="49" fontId="3" fillId="34" borderId="0" xfId="0" applyNumberFormat="1" applyFont="1" applyFill="1" applyAlignment="1">
      <alignment vertical="center" wrapText="1"/>
    </xf>
    <xf numFmtId="3" fontId="0" fillId="0" borderId="0" xfId="0" applyNumberFormat="1" applyFont="1" applyAlignment="1" quotePrefix="1">
      <alignment horizontal="right" vertical="top"/>
    </xf>
    <xf numFmtId="0" fontId="0" fillId="0" borderId="0" xfId="0" applyFont="1" applyBorder="1"/>
    <xf numFmtId="0" fontId="3" fillId="0" borderId="0" xfId="0" applyFont="1" applyFill="1"/>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3"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horizontal="left"/>
      <protection/>
    </xf>
    <xf numFmtId="3" fontId="0" fillId="0" borderId="14" xfId="0" applyNumberFormat="1" applyFont="1" applyFill="1" applyBorder="1" applyAlignment="1" applyProtection="1">
      <alignment/>
      <protection/>
    </xf>
    <xf numFmtId="3" fontId="0" fillId="0" borderId="15" xfId="0" applyNumberFormat="1" applyFont="1" applyFill="1" applyBorder="1" applyAlignment="1" applyProtection="1">
      <alignment horizontal="center"/>
      <protection/>
    </xf>
    <xf numFmtId="0" fontId="3" fillId="0" borderId="16"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horizontal="left"/>
      <protection/>
    </xf>
    <xf numFmtId="3" fontId="0" fillId="0" borderId="17" xfId="0" applyNumberFormat="1" applyFont="1" applyFill="1" applyBorder="1" applyAlignment="1" applyProtection="1">
      <alignment/>
      <protection/>
    </xf>
    <xf numFmtId="3" fontId="0" fillId="0" borderId="18" xfId="0" applyNumberFormat="1" applyFont="1" applyFill="1" applyBorder="1" applyAlignment="1" applyProtection="1">
      <alignment horizontal="center"/>
      <protection/>
    </xf>
    <xf numFmtId="0" fontId="3" fillId="0" borderId="19" xfId="0" applyNumberFormat="1" applyFont="1" applyFill="1" applyBorder="1" applyAlignment="1" applyProtection="1">
      <alignment/>
      <protection/>
    </xf>
    <xf numFmtId="3" fontId="6" fillId="0" borderId="20" xfId="0" applyNumberFormat="1" applyFont="1" applyFill="1" applyBorder="1" applyAlignment="1" applyProtection="1">
      <alignment wrapText="1"/>
      <protection/>
    </xf>
    <xf numFmtId="0" fontId="0" fillId="0" borderId="20" xfId="0" applyNumberFormat="1" applyFont="1" applyFill="1" applyBorder="1" applyAlignment="1" applyProtection="1">
      <alignment horizontal="left"/>
      <protection/>
    </xf>
    <xf numFmtId="3" fontId="0" fillId="0" borderId="20" xfId="0" applyNumberFormat="1" applyFont="1" applyFill="1" applyBorder="1" applyAlignment="1" applyProtection="1">
      <alignment/>
      <protection/>
    </xf>
    <xf numFmtId="3" fontId="0" fillId="0" borderId="21" xfId="0" applyNumberFormat="1" applyFont="1" applyFill="1" applyBorder="1" applyAlignment="1" applyProtection="1">
      <alignment horizontal="center"/>
      <protection/>
    </xf>
    <xf numFmtId="0" fontId="6" fillId="0" borderId="20" xfId="0" applyNumberFormat="1" applyFont="1" applyFill="1" applyBorder="1" applyAlignment="1" applyProtection="1">
      <alignment wrapText="1"/>
      <protection/>
    </xf>
    <xf numFmtId="0" fontId="0" fillId="0" borderId="17" xfId="0" applyNumberFormat="1" applyFont="1" applyFill="1" applyBorder="1" applyAlignment="1" applyProtection="1">
      <alignment wrapText="1"/>
      <protection/>
    </xf>
    <xf numFmtId="0" fontId="3" fillId="0" borderId="17" xfId="0" applyNumberFormat="1" applyFont="1" applyFill="1" applyBorder="1" applyAlignment="1" applyProtection="1">
      <alignment wrapText="1"/>
      <protection/>
    </xf>
    <xf numFmtId="0" fontId="0" fillId="0" borderId="20" xfId="0" applyNumberFormat="1" applyFont="1" applyFill="1" applyBorder="1" applyAlignment="1" applyProtection="1">
      <alignment horizontal="left"/>
      <protection/>
    </xf>
    <xf numFmtId="3" fontId="6" fillId="0" borderId="20" xfId="0" applyNumberFormat="1" applyFont="1" applyFill="1" applyBorder="1" applyAlignment="1" applyProtection="1">
      <alignment/>
      <protection/>
    </xf>
    <xf numFmtId="3" fontId="6" fillId="0" borderId="21" xfId="0" applyNumberFormat="1" applyFont="1" applyFill="1" applyBorder="1" applyAlignment="1" applyProtection="1">
      <alignment horizontal="center"/>
      <protection/>
    </xf>
    <xf numFmtId="3" fontId="0" fillId="0" borderId="17" xfId="0" applyNumberFormat="1" applyFont="1" applyFill="1" applyBorder="1" applyAlignment="1" applyProtection="1">
      <alignment horizontal="left"/>
      <protection/>
    </xf>
    <xf numFmtId="3" fontId="0" fillId="0" borderId="18" xfId="0" applyNumberFormat="1" applyFont="1" applyFill="1" applyBorder="1" applyAlignment="1" applyProtection="1">
      <alignment horizontal="center"/>
      <protection/>
    </xf>
    <xf numFmtId="0" fontId="0" fillId="0" borderId="19" xfId="0" applyNumberFormat="1" applyFont="1" applyFill="1" applyBorder="1" applyAlignment="1" applyProtection="1">
      <alignment/>
      <protection/>
    </xf>
    <xf numFmtId="3" fontId="6" fillId="0" borderId="20" xfId="0" applyNumberFormat="1" applyFont="1" applyFill="1" applyBorder="1" applyAlignment="1" applyProtection="1">
      <alignment horizontal="left"/>
      <protection/>
    </xf>
    <xf numFmtId="0" fontId="3" fillId="0" borderId="22" xfId="0" applyNumberFormat="1" applyFont="1" applyFill="1" applyBorder="1" applyAlignment="1" applyProtection="1">
      <alignment/>
      <protection/>
    </xf>
    <xf numFmtId="0" fontId="3" fillId="0" borderId="0" xfId="0" applyNumberFormat="1" applyFont="1" applyFill="1" applyBorder="1" applyAlignment="1" applyProtection="1">
      <alignment wrapText="1"/>
      <protection/>
    </xf>
    <xf numFmtId="3" fontId="0" fillId="0" borderId="0" xfId="0" applyNumberFormat="1" applyFont="1" applyFill="1" applyBorder="1" applyAlignment="1" applyProtection="1">
      <alignment horizontal="left"/>
      <protection/>
    </xf>
    <xf numFmtId="3" fontId="0" fillId="0" borderId="0" xfId="0" applyNumberFormat="1" applyFont="1" applyFill="1" applyBorder="1" applyAlignment="1" applyProtection="1">
      <alignment/>
      <protection/>
    </xf>
    <xf numFmtId="3" fontId="0" fillId="0" borderId="23" xfId="0" applyNumberFormat="1" applyFont="1" applyFill="1" applyBorder="1" applyAlignment="1" applyProtection="1">
      <alignment horizontal="center"/>
      <protection/>
    </xf>
    <xf numFmtId="0" fontId="0" fillId="0" borderId="14" xfId="0" applyNumberFormat="1" applyFont="1" applyFill="1" applyBorder="1" applyAlignment="1" applyProtection="1">
      <alignment wrapText="1"/>
      <protection/>
    </xf>
    <xf numFmtId="0" fontId="0" fillId="0" borderId="14" xfId="0" applyNumberFormat="1" applyFont="1" applyFill="1" applyBorder="1" applyAlignment="1" applyProtection="1">
      <alignment wrapText="1"/>
      <protection/>
    </xf>
    <xf numFmtId="0" fontId="0" fillId="0" borderId="20" xfId="0" applyNumberFormat="1" applyFont="1" applyFill="1" applyBorder="1" applyAlignment="1" applyProtection="1">
      <alignment wrapText="1"/>
      <protection/>
    </xf>
    <xf numFmtId="3" fontId="0" fillId="0" borderId="15" xfId="0" applyNumberFormat="1" applyFont="1" applyFill="1" applyBorder="1" applyAlignment="1" applyProtection="1">
      <alignment horizontal="center"/>
      <protection/>
    </xf>
    <xf numFmtId="0" fontId="0" fillId="0" borderId="22" xfId="0" applyNumberFormat="1" applyFont="1" applyFill="1" applyBorder="1" applyAlignment="1" applyProtection="1">
      <alignment/>
      <protection/>
    </xf>
    <xf numFmtId="0" fontId="6" fillId="0" borderId="0" xfId="0" applyNumberFormat="1" applyFont="1" applyFill="1" applyBorder="1" applyAlignment="1" applyProtection="1">
      <alignment wrapText="1"/>
      <protection/>
    </xf>
    <xf numFmtId="3" fontId="0" fillId="0" borderId="23" xfId="0" applyNumberFormat="1" applyFont="1" applyFill="1" applyBorder="1" applyAlignment="1" applyProtection="1">
      <alignment horizontal="center"/>
      <protection/>
    </xf>
    <xf numFmtId="0" fontId="0" fillId="0" borderId="22" xfId="0" applyNumberFormat="1" applyFont="1" applyFill="1" applyBorder="1" applyAlignment="1" applyProtection="1">
      <alignment/>
      <protection/>
    </xf>
    <xf numFmtId="0" fontId="3" fillId="0" borderId="14" xfId="0" applyNumberFormat="1" applyFont="1" applyFill="1" applyBorder="1" applyAlignment="1" applyProtection="1">
      <alignment wrapText="1"/>
      <protection/>
    </xf>
    <xf numFmtId="0" fontId="0" fillId="0" borderId="13"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3" fontId="0"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wrapText="1"/>
      <protection/>
    </xf>
    <xf numFmtId="3" fontId="0"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horizontal="left"/>
      <protection/>
    </xf>
    <xf numFmtId="3" fontId="3" fillId="0" borderId="0" xfId="0" applyNumberFormat="1" applyFont="1" applyFill="1" applyBorder="1" applyAlignment="1" applyProtection="1">
      <alignment/>
      <protection/>
    </xf>
    <xf numFmtId="3" fontId="3" fillId="0" borderId="0" xfId="0" applyNumberFormat="1" applyFont="1" applyFill="1" applyBorder="1" applyAlignment="1" applyProtection="1">
      <alignment horizontal="center"/>
      <protection/>
    </xf>
    <xf numFmtId="3" fontId="3" fillId="0" borderId="0" xfId="0" applyNumberFormat="1" applyFont="1" applyFill="1" applyBorder="1" applyAlignment="1" applyProtection="1">
      <alignment horizontal="right"/>
      <protection/>
    </xf>
    <xf numFmtId="0" fontId="0" fillId="0" borderId="0" xfId="0" applyFont="1" applyAlignment="1">
      <alignment vertical="top" wrapText="1"/>
    </xf>
    <xf numFmtId="0" fontId="10" fillId="0" borderId="0" xfId="0" applyFont="1"/>
    <xf numFmtId="3" fontId="0" fillId="0" borderId="24" xfId="0" applyNumberFormat="1" applyFont="1" applyBorder="1" applyAlignment="1">
      <alignment vertical="top"/>
    </xf>
    <xf numFmtId="3" fontId="3" fillId="0" borderId="0" xfId="0" applyNumberFormat="1" applyFont="1" applyAlignment="1">
      <alignment vertical="top"/>
    </xf>
    <xf numFmtId="0" fontId="0" fillId="0" borderId="0" xfId="53">
      <alignment/>
      <protection/>
    </xf>
    <xf numFmtId="0" fontId="3" fillId="0" borderId="0" xfId="53" applyFont="1">
      <alignment/>
      <protection/>
    </xf>
    <xf numFmtId="3" fontId="0" fillId="0" borderId="0" xfId="53" applyNumberFormat="1">
      <alignment/>
      <protection/>
    </xf>
    <xf numFmtId="3" fontId="3" fillId="0" borderId="0" xfId="53" applyNumberFormat="1" applyFont="1">
      <alignment/>
      <protection/>
    </xf>
    <xf numFmtId="0" fontId="0" fillId="0" borderId="0" xfId="53" applyFont="1">
      <alignment/>
      <protection/>
    </xf>
    <xf numFmtId="0" fontId="0" fillId="0" borderId="0" xfId="0" quotePrefix="1"/>
    <xf numFmtId="3" fontId="0" fillId="0" borderId="0" xfId="53" applyNumberFormat="1" applyAlignment="1">
      <alignment horizontal="right"/>
      <protection/>
    </xf>
    <xf numFmtId="0" fontId="0" fillId="0" borderId="0" xfId="0" applyFont="1" applyFill="1"/>
    <xf numFmtId="0" fontId="7" fillId="0" borderId="0" xfId="0" applyFont="1"/>
    <xf numFmtId="0" fontId="0" fillId="0" borderId="25" xfId="0" applyFill="1" applyBorder="1"/>
    <xf numFmtId="0" fontId="0" fillId="35" borderId="26" xfId="54" applyFont="1" applyFill="1" applyBorder="1" applyAlignment="1">
      <alignment horizontal="center"/>
      <protection/>
    </xf>
    <xf numFmtId="49" fontId="0" fillId="0" borderId="0" xfId="0" applyNumberFormat="1" applyFont="1" applyFill="1" applyBorder="1" applyAlignment="1" applyProtection="1">
      <alignment/>
      <protection/>
    </xf>
    <xf numFmtId="3" fontId="0" fillId="0" borderId="0" xfId="0" applyNumberFormat="1" applyFont="1" applyFill="1" applyBorder="1" applyAlignment="1" applyProtection="1">
      <alignment horizontal="right"/>
      <protection/>
    </xf>
    <xf numFmtId="49"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0" fillId="0" borderId="0" xfId="0" applyNumberFormat="1" applyFont="1" applyFill="1" applyBorder="1" applyAlignment="1" applyProtection="1">
      <alignment horizontal="left"/>
      <protection/>
    </xf>
    <xf numFmtId="49" fontId="3" fillId="0" borderId="0" xfId="0" applyNumberFormat="1" applyFont="1" applyFill="1" applyBorder="1" applyAlignment="1" applyProtection="1">
      <alignment/>
      <protection/>
    </xf>
    <xf numFmtId="0" fontId="4" fillId="34" borderId="12" xfId="0" applyFont="1" applyFill="1" applyBorder="1" applyAlignment="1">
      <alignment horizontal="center"/>
    </xf>
    <xf numFmtId="0" fontId="3" fillId="0" borderId="0" xfId="0" applyFont="1" applyFill="1" applyAlignment="1">
      <alignment wrapText="1"/>
    </xf>
    <xf numFmtId="0" fontId="0" fillId="0" borderId="0" xfId="53" applyAlignment="1">
      <alignment horizontal="center"/>
      <protection/>
    </xf>
    <xf numFmtId="0" fontId="0" fillId="0" borderId="0" xfId="0" applyFont="1" applyBorder="1" applyAlignment="1">
      <alignment horizontal="center"/>
    </xf>
    <xf numFmtId="3" fontId="3" fillId="0" borderId="0" xfId="0" applyNumberFormat="1" applyFont="1" applyAlignment="1">
      <alignment horizontal="center" wrapText="1"/>
    </xf>
    <xf numFmtId="3" fontId="0" fillId="0" borderId="0" xfId="0" applyNumberFormat="1" applyAlignment="1">
      <alignment horizontal="center" wrapText="1"/>
    </xf>
    <xf numFmtId="0" fontId="3" fillId="33" borderId="0" xfId="0" applyFont="1" applyFill="1" applyAlignment="1" quotePrefix="1">
      <alignment horizontal="right" wrapText="1"/>
    </xf>
    <xf numFmtId="0" fontId="3" fillId="0" borderId="24" xfId="0" applyFont="1" applyBorder="1"/>
    <xf numFmtId="0" fontId="0" fillId="0" borderId="0" xfId="53" applyAlignment="1">
      <alignment wrapText="1"/>
      <protection/>
    </xf>
    <xf numFmtId="0" fontId="0" fillId="0" borderId="0" xfId="54" applyFont="1" applyBorder="1">
      <alignment/>
      <protection/>
    </xf>
    <xf numFmtId="3" fontId="0" fillId="0" borderId="0" xfId="53" applyNumberFormat="1" applyAlignment="1">
      <alignment horizontal="center"/>
      <protection/>
    </xf>
    <xf numFmtId="0" fontId="0" fillId="0" borderId="0" xfId="53" applyFont="1" applyBorder="1">
      <alignment/>
      <protection/>
    </xf>
    <xf numFmtId="0" fontId="0" fillId="0" borderId="0" xfId="53" applyBorder="1">
      <alignment/>
      <protection/>
    </xf>
    <xf numFmtId="3" fontId="0" fillId="0" borderId="0" xfId="53" applyNumberFormat="1" applyFill="1" applyBorder="1" applyAlignment="1">
      <alignment horizontal="left"/>
      <protection/>
    </xf>
    <xf numFmtId="3" fontId="0" fillId="0" borderId="0" xfId="53" applyNumberFormat="1" applyFill="1" applyBorder="1" applyAlignment="1">
      <alignment horizontal="left" wrapText="1"/>
      <protection/>
    </xf>
    <xf numFmtId="0" fontId="1" fillId="0" borderId="0" xfId="56">
      <alignment/>
      <protection/>
    </xf>
    <xf numFmtId="0" fontId="1" fillId="0" borderId="0" xfId="56" applyAlignment="1">
      <alignment horizontal="center"/>
      <protection/>
    </xf>
    <xf numFmtId="3" fontId="3" fillId="0" borderId="0" xfId="53" applyNumberFormat="1" applyFont="1" applyAlignment="1">
      <alignment horizontal="center"/>
      <protection/>
    </xf>
    <xf numFmtId="3" fontId="27" fillId="0" borderId="0" xfId="53" applyNumberFormat="1" applyFont="1">
      <alignment/>
      <protection/>
    </xf>
    <xf numFmtId="3" fontId="0" fillId="0" borderId="0" xfId="54" applyNumberFormat="1" applyFont="1" applyBorder="1">
      <alignment/>
      <protection/>
    </xf>
    <xf numFmtId="0" fontId="0" fillId="0" borderId="0" xfId="53" applyFont="1" applyBorder="1" applyAlignment="1">
      <alignment wrapText="1"/>
      <protection/>
    </xf>
    <xf numFmtId="0" fontId="0" fillId="0" borderId="0" xfId="0" applyFont="1" applyAlignment="1" quotePrefix="1">
      <alignment vertical="top" wrapText="1"/>
    </xf>
    <xf numFmtId="0" fontId="0" fillId="0" borderId="0" xfId="0" applyFont="1"/>
    <xf numFmtId="3" fontId="0" fillId="35" borderId="26" xfId="54" applyNumberFormat="1" applyFont="1" applyFill="1" applyBorder="1" applyAlignment="1">
      <alignment horizontal="right"/>
      <protection/>
    </xf>
    <xf numFmtId="0" fontId="0" fillId="0" borderId="26" xfId="67" applyNumberFormat="1" applyFont="1" applyFill="1" applyBorder="1" applyAlignment="1" applyProtection="1">
      <alignment/>
      <protection/>
    </xf>
    <xf numFmtId="49" fontId="0" fillId="0" borderId="26" xfId="67" applyNumberFormat="1" applyFont="1" applyFill="1" applyBorder="1" applyAlignment="1" applyProtection="1" quotePrefix="1">
      <alignment/>
      <protection locked="0"/>
    </xf>
    <xf numFmtId="3" fontId="0" fillId="0" borderId="26" xfId="67" applyNumberFormat="1" applyFont="1" applyFill="1" applyBorder="1" applyAlignment="1" applyProtection="1">
      <alignment/>
      <protection/>
    </xf>
    <xf numFmtId="3" fontId="0" fillId="0" borderId="0" xfId="53" applyNumberFormat="1" applyFont="1">
      <alignment/>
      <protection/>
    </xf>
    <xf numFmtId="3" fontId="0" fillId="0" borderId="0" xfId="53" applyNumberFormat="1" applyFont="1" applyAlignment="1">
      <alignment horizontal="right"/>
      <protection/>
    </xf>
    <xf numFmtId="3" fontId="0" fillId="0" borderId="0" xfId="0" applyNumberFormat="1" applyFont="1"/>
    <xf numFmtId="0" fontId="0" fillId="0" borderId="0" xfId="0" applyBorder="1" applyAlignment="1">
      <alignment horizontal="left" wrapText="1"/>
    </xf>
    <xf numFmtId="1" fontId="0" fillId="0" borderId="0" xfId="0" applyNumberFormat="1" applyFont="1" applyAlignment="1" quotePrefix="1">
      <alignment horizontal="right"/>
    </xf>
    <xf numFmtId="0" fontId="0" fillId="0" borderId="0" xfId="69" applyNumberFormat="1" applyFont="1" applyFill="1" applyBorder="1" applyAlignment="1" applyProtection="1">
      <alignment/>
      <protection/>
    </xf>
    <xf numFmtId="0" fontId="0" fillId="0" borderId="0" xfId="69" applyNumberFormat="1" applyFont="1" applyFill="1" applyBorder="1" applyAlignment="1" applyProtection="1">
      <alignment/>
      <protection/>
    </xf>
    <xf numFmtId="0" fontId="0" fillId="0" borderId="0" xfId="0" applyBorder="1" applyAlignment="1">
      <alignment wrapText="1"/>
    </xf>
    <xf numFmtId="0" fontId="0" fillId="0" borderId="0" xfId="69" applyNumberFormat="1" applyFont="1" applyFill="1" applyBorder="1" applyAlignment="1" applyProtection="1">
      <alignment/>
      <protection/>
    </xf>
    <xf numFmtId="0" fontId="0" fillId="0" borderId="0" xfId="0"/>
    <xf numFmtId="3" fontId="0" fillId="0" borderId="0" xfId="0" applyNumberFormat="1"/>
    <xf numFmtId="0" fontId="0" fillId="0" borderId="17" xfId="0" applyNumberFormat="1" applyFont="1" applyFill="1" applyBorder="1" applyAlignment="1" applyProtection="1">
      <alignment horizontal="left"/>
      <protection/>
    </xf>
    <xf numFmtId="0" fontId="28" fillId="0" borderId="0" xfId="0" applyNumberFormat="1" applyFont="1" applyFill="1" applyBorder="1" applyAlignment="1" applyProtection="1">
      <alignment wrapText="1"/>
      <protection/>
    </xf>
    <xf numFmtId="0" fontId="0" fillId="0" borderId="27" xfId="0" applyNumberFormat="1" applyFont="1" applyFill="1" applyBorder="1" applyAlignment="1" applyProtection="1">
      <alignment/>
      <protection/>
    </xf>
    <xf numFmtId="0" fontId="0" fillId="0" borderId="28" xfId="0" applyNumberFormat="1" applyFont="1" applyFill="1" applyBorder="1" applyAlignment="1" applyProtection="1">
      <alignment/>
      <protection/>
    </xf>
    <xf numFmtId="0" fontId="0" fillId="0" borderId="28" xfId="0" applyNumberFormat="1" applyFont="1" applyFill="1" applyBorder="1" applyAlignment="1" applyProtection="1">
      <alignment wrapText="1"/>
      <protection/>
    </xf>
    <xf numFmtId="0" fontId="0" fillId="0" borderId="28" xfId="0" applyNumberFormat="1" applyFont="1" applyFill="1" applyBorder="1" applyAlignment="1" applyProtection="1">
      <alignment horizontal="left"/>
      <protection/>
    </xf>
    <xf numFmtId="3" fontId="0" fillId="0" borderId="28" xfId="0" applyNumberFormat="1" applyFont="1" applyFill="1" applyBorder="1" applyAlignment="1" applyProtection="1">
      <alignment/>
      <protection/>
    </xf>
    <xf numFmtId="3" fontId="0" fillId="0" borderId="29" xfId="0" applyNumberFormat="1" applyFont="1" applyFill="1" applyBorder="1" applyAlignment="1" applyProtection="1">
      <alignment horizontal="center"/>
      <protection/>
    </xf>
    <xf numFmtId="0" fontId="0" fillId="0" borderId="30" xfId="0" applyNumberFormat="1" applyFont="1" applyFill="1" applyBorder="1" applyAlignment="1" applyProtection="1">
      <alignment/>
      <protection/>
    </xf>
    <xf numFmtId="0" fontId="0" fillId="0" borderId="31" xfId="0" applyNumberFormat="1" applyFont="1" applyFill="1" applyBorder="1" applyAlignment="1" applyProtection="1">
      <alignment wrapText="1"/>
      <protection/>
    </xf>
    <xf numFmtId="0" fontId="0" fillId="0" borderId="31" xfId="0" applyNumberFormat="1" applyFont="1" applyFill="1" applyBorder="1" applyAlignment="1" applyProtection="1">
      <alignment horizontal="left"/>
      <protection/>
    </xf>
    <xf numFmtId="3" fontId="0" fillId="0" borderId="31" xfId="0" applyNumberFormat="1" applyFont="1" applyFill="1" applyBorder="1" applyAlignment="1" applyProtection="1">
      <alignment/>
      <protection/>
    </xf>
    <xf numFmtId="3" fontId="0" fillId="0" borderId="32" xfId="0" applyNumberFormat="1" applyFont="1" applyFill="1" applyBorder="1" applyAlignment="1" applyProtection="1">
      <alignment horizontal="center"/>
      <protection/>
    </xf>
    <xf numFmtId="0" fontId="0" fillId="0" borderId="33" xfId="0" applyNumberFormat="1" applyFont="1" applyFill="1" applyBorder="1" applyAlignment="1" applyProtection="1">
      <alignment/>
      <protection/>
    </xf>
    <xf numFmtId="0" fontId="0" fillId="0" borderId="24" xfId="0" applyNumberFormat="1" applyFont="1" applyFill="1" applyBorder="1" applyAlignment="1" applyProtection="1">
      <alignment horizontal="left"/>
      <protection/>
    </xf>
    <xf numFmtId="3" fontId="0" fillId="0" borderId="24" xfId="0" applyNumberFormat="1" applyFont="1" applyFill="1" applyBorder="1" applyAlignment="1" applyProtection="1">
      <alignment/>
      <protection/>
    </xf>
    <xf numFmtId="3" fontId="0" fillId="0" borderId="34" xfId="0" applyNumberFormat="1" applyFont="1" applyFill="1" applyBorder="1" applyAlignment="1" applyProtection="1">
      <alignment horizontal="center"/>
      <protection/>
    </xf>
    <xf numFmtId="3" fontId="0" fillId="0" borderId="29" xfId="0" applyNumberFormat="1" applyFont="1" applyFill="1" applyBorder="1" applyAlignment="1" applyProtection="1">
      <alignment horizontal="center"/>
      <protection/>
    </xf>
    <xf numFmtId="0" fontId="0" fillId="0" borderId="28" xfId="0" applyNumberFormat="1" applyFont="1" applyFill="1" applyBorder="1" applyAlignment="1" applyProtection="1">
      <alignment wrapText="1"/>
      <protection/>
    </xf>
    <xf numFmtId="0" fontId="0" fillId="0" borderId="29" xfId="0" applyNumberFormat="1" applyFont="1" applyFill="1" applyBorder="1" applyAlignment="1" applyProtection="1">
      <alignment horizontal="center"/>
      <protection/>
    </xf>
    <xf numFmtId="0" fontId="0" fillId="0" borderId="31" xfId="0" applyNumberFormat="1" applyFont="1" applyFill="1" applyBorder="1" applyAlignment="1" applyProtection="1">
      <alignment wrapText="1"/>
      <protection/>
    </xf>
    <xf numFmtId="0" fontId="0" fillId="0" borderId="31" xfId="0" applyNumberFormat="1" applyFont="1" applyFill="1" applyBorder="1" applyAlignment="1" applyProtection="1">
      <alignment horizontal="left"/>
      <protection/>
    </xf>
    <xf numFmtId="3" fontId="0" fillId="0" borderId="32" xfId="0" applyNumberFormat="1" applyFont="1" applyFill="1" applyBorder="1" applyAlignment="1" applyProtection="1">
      <alignment horizontal="center"/>
      <protection/>
    </xf>
    <xf numFmtId="0" fontId="0" fillId="0" borderId="24" xfId="0" applyNumberFormat="1" applyFont="1" applyFill="1" applyBorder="1" applyAlignment="1" applyProtection="1">
      <alignment wrapText="1"/>
      <protection/>
    </xf>
    <xf numFmtId="0" fontId="0" fillId="0" borderId="24" xfId="0" applyNumberFormat="1" applyFont="1" applyFill="1" applyBorder="1" applyAlignment="1" applyProtection="1">
      <alignment horizontal="left"/>
      <protection/>
    </xf>
    <xf numFmtId="0" fontId="0" fillId="0" borderId="28" xfId="0" applyNumberFormat="1" applyFont="1" applyFill="1" applyBorder="1" applyAlignment="1" applyProtection="1">
      <alignment horizontal="left"/>
      <protection/>
    </xf>
    <xf numFmtId="0" fontId="6" fillId="0" borderId="17" xfId="0" applyNumberFormat="1" applyFont="1" applyFill="1" applyBorder="1" applyAlignment="1" applyProtection="1">
      <alignment wrapText="1"/>
      <protection/>
    </xf>
    <xf numFmtId="0" fontId="6" fillId="0" borderId="14" xfId="0" applyNumberFormat="1" applyFont="1" applyFill="1" applyBorder="1" applyAlignment="1" applyProtection="1">
      <alignment wrapText="1"/>
      <protection/>
    </xf>
    <xf numFmtId="0" fontId="3" fillId="0" borderId="30" xfId="0" applyNumberFormat="1" applyFont="1" applyFill="1" applyBorder="1" applyAlignment="1" applyProtection="1">
      <alignment/>
      <protection/>
    </xf>
    <xf numFmtId="0" fontId="3" fillId="0" borderId="31" xfId="0" applyNumberFormat="1" applyFont="1" applyFill="1" applyBorder="1" applyAlignment="1" applyProtection="1">
      <alignment wrapText="1"/>
      <protection/>
    </xf>
    <xf numFmtId="0" fontId="3" fillId="0" borderId="35" xfId="0" applyNumberFormat="1" applyFont="1" applyFill="1" applyBorder="1" applyAlignment="1" applyProtection="1">
      <alignment/>
      <protection/>
    </xf>
    <xf numFmtId="3" fontId="0" fillId="0" borderId="36" xfId="0" applyNumberFormat="1" applyFont="1" applyFill="1" applyBorder="1" applyAlignment="1" applyProtection="1">
      <alignment horizontal="center"/>
      <protection/>
    </xf>
    <xf numFmtId="0" fontId="3" fillId="0" borderId="33" xfId="0" applyNumberFormat="1" applyFont="1" applyFill="1" applyBorder="1" applyAlignment="1" applyProtection="1">
      <alignment/>
      <protection/>
    </xf>
    <xf numFmtId="0" fontId="0" fillId="0" borderId="35" xfId="0" applyNumberFormat="1" applyFont="1" applyFill="1" applyBorder="1" applyAlignment="1" applyProtection="1">
      <alignment/>
      <protection/>
    </xf>
    <xf numFmtId="3" fontId="0" fillId="0" borderId="36" xfId="0" applyNumberFormat="1" applyFont="1" applyFill="1" applyBorder="1" applyAlignment="1" applyProtection="1">
      <alignment horizontal="center"/>
      <protection/>
    </xf>
    <xf numFmtId="0" fontId="0" fillId="0" borderId="33" xfId="0" applyBorder="1"/>
    <xf numFmtId="0" fontId="0" fillId="0" borderId="24" xfId="0" applyBorder="1"/>
    <xf numFmtId="0" fontId="0" fillId="0" borderId="24" xfId="0" applyBorder="1" applyAlignment="1">
      <alignment horizontal="left"/>
    </xf>
    <xf numFmtId="0" fontId="0" fillId="0" borderId="34" xfId="0" applyBorder="1" applyAlignment="1">
      <alignment horizontal="center"/>
    </xf>
    <xf numFmtId="0" fontId="0" fillId="0" borderId="24" xfId="0" applyNumberFormat="1" applyFont="1" applyFill="1" applyBorder="1" applyAlignment="1" applyProtection="1">
      <alignment wrapText="1"/>
      <protection/>
    </xf>
    <xf numFmtId="3" fontId="0" fillId="0" borderId="34" xfId="0" applyNumberFormat="1" applyFont="1" applyFill="1" applyBorder="1" applyAlignment="1" applyProtection="1">
      <alignment horizontal="center"/>
      <protection/>
    </xf>
    <xf numFmtId="0" fontId="0" fillId="0" borderId="0" xfId="53" applyAlignment="1">
      <alignment wrapText="1"/>
      <protection/>
    </xf>
    <xf numFmtId="3" fontId="0" fillId="0" borderId="0" xfId="0" applyNumberFormat="1" applyFont="1" applyBorder="1"/>
    <xf numFmtId="0" fontId="1" fillId="0" borderId="0" xfId="56" applyFont="1" applyAlignment="1">
      <alignment horizontal="center"/>
      <protection/>
    </xf>
    <xf numFmtId="3" fontId="0" fillId="0" borderId="37" xfId="0" applyNumberFormat="1" applyBorder="1" applyAlignment="1">
      <alignment horizontal="center"/>
    </xf>
    <xf numFmtId="0" fontId="0" fillId="0" borderId="37" xfId="0" applyBorder="1"/>
    <xf numFmtId="3" fontId="0" fillId="0" borderId="37" xfId="0" applyNumberFormat="1" applyBorder="1"/>
    <xf numFmtId="3" fontId="0" fillId="0" borderId="37" xfId="0" applyNumberFormat="1" applyFill="1" applyBorder="1"/>
    <xf numFmtId="0" fontId="0" fillId="0" borderId="37" xfId="0" applyFont="1" applyBorder="1"/>
    <xf numFmtId="3" fontId="0" fillId="0" borderId="37" xfId="0" applyNumberFormat="1" applyFont="1" applyBorder="1" applyAlignment="1">
      <alignment horizontal="center"/>
    </xf>
    <xf numFmtId="0" fontId="0" fillId="0" borderId="37" xfId="0" applyFont="1" applyBorder="1"/>
    <xf numFmtId="0" fontId="0" fillId="0" borderId="37" xfId="0" applyBorder="1" applyAlignment="1">
      <alignment wrapText="1"/>
    </xf>
    <xf numFmtId="0" fontId="0" fillId="0" borderId="37" xfId="0" applyFont="1" applyBorder="1" applyAlignment="1">
      <alignment wrapText="1"/>
    </xf>
    <xf numFmtId="0" fontId="0" fillId="0" borderId="37" xfId="0" applyFont="1" applyBorder="1" applyAlignment="1">
      <alignment wrapText="1"/>
    </xf>
    <xf numFmtId="0" fontId="0" fillId="0" borderId="37" xfId="0" applyFont="1" applyBorder="1" applyAlignment="1">
      <alignment horizontal="center"/>
    </xf>
    <xf numFmtId="0" fontId="0" fillId="0" borderId="38" xfId="0" applyBorder="1"/>
    <xf numFmtId="0" fontId="0" fillId="0" borderId="39" xfId="0" applyBorder="1"/>
    <xf numFmtId="3" fontId="0" fillId="0" borderId="39" xfId="0" applyNumberFormat="1" applyBorder="1" applyAlignment="1">
      <alignment horizontal="center"/>
    </xf>
    <xf numFmtId="3" fontId="0" fillId="0" borderId="39" xfId="0" applyNumberFormat="1" applyBorder="1"/>
    <xf numFmtId="3" fontId="0" fillId="0" borderId="40" xfId="0" applyNumberFormat="1" applyBorder="1" applyAlignment="1">
      <alignment horizontal="center"/>
    </xf>
    <xf numFmtId="0" fontId="0" fillId="0" borderId="41" xfId="0" applyBorder="1"/>
    <xf numFmtId="3" fontId="0" fillId="0" borderId="42" xfId="0" applyNumberFormat="1" applyBorder="1" applyAlignment="1">
      <alignment horizontal="center"/>
    </xf>
    <xf numFmtId="0" fontId="0" fillId="0" borderId="41" xfId="0" applyFont="1" applyBorder="1"/>
    <xf numFmtId="3" fontId="0" fillId="0" borderId="42" xfId="0" applyNumberFormat="1" applyFont="1" applyBorder="1" applyAlignment="1">
      <alignment horizontal="center"/>
    </xf>
    <xf numFmtId="0" fontId="0" fillId="0" borderId="41" xfId="0" applyBorder="1" applyAlignment="1">
      <alignment vertical="top"/>
    </xf>
    <xf numFmtId="3" fontId="0" fillId="0" borderId="42" xfId="0" applyNumberFormat="1" applyFont="1" applyBorder="1" applyAlignment="1">
      <alignment horizontal="center"/>
    </xf>
    <xf numFmtId="3" fontId="0" fillId="0" borderId="42" xfId="0" applyNumberFormat="1" applyFont="1" applyFill="1" applyBorder="1" applyAlignment="1">
      <alignment horizontal="center"/>
    </xf>
    <xf numFmtId="0" fontId="0" fillId="0" borderId="41" xfId="0" applyFont="1" applyBorder="1"/>
    <xf numFmtId="0" fontId="3" fillId="0" borderId="43" xfId="0" applyFont="1" applyBorder="1"/>
    <xf numFmtId="0" fontId="3" fillId="0" borderId="44" xfId="0" applyFont="1" applyBorder="1"/>
    <xf numFmtId="3" fontId="0" fillId="0" borderId="44" xfId="0" applyNumberFormat="1" applyBorder="1" applyAlignment="1">
      <alignment horizontal="center"/>
    </xf>
    <xf numFmtId="3" fontId="3" fillId="0" borderId="44" xfId="0" applyNumberFormat="1" applyFont="1" applyBorder="1"/>
    <xf numFmtId="3" fontId="3" fillId="0" borderId="45" xfId="0" applyNumberFormat="1" applyFont="1" applyBorder="1"/>
    <xf numFmtId="3" fontId="0" fillId="0" borderId="37" xfId="0" applyNumberFormat="1" applyFont="1" applyFill="1" applyBorder="1"/>
    <xf numFmtId="0" fontId="0" fillId="0" borderId="37" xfId="0" applyBorder="1" applyAlignment="1">
      <alignment horizontal="center"/>
    </xf>
    <xf numFmtId="3" fontId="0" fillId="0" borderId="0" xfId="0" applyNumberFormat="1" applyFont="1" applyAlignment="1">
      <alignment horizontal="left" vertical="top" wrapText="1"/>
    </xf>
    <xf numFmtId="0" fontId="0" fillId="0" borderId="0" xfId="53" applyAlignment="1" quotePrefix="1">
      <alignment horizontal="right"/>
      <protection/>
    </xf>
    <xf numFmtId="0" fontId="0" fillId="0" borderId="0" xfId="69" applyNumberFormat="1" applyFont="1" applyFill="1" applyBorder="1" applyAlignment="1" applyProtection="1">
      <alignment/>
      <protection/>
    </xf>
    <xf numFmtId="3" fontId="0" fillId="0" borderId="0" xfId="0" applyNumberFormat="1" applyFont="1" applyFill="1" applyAlignment="1">
      <alignment horizontal="right"/>
    </xf>
    <xf numFmtId="0" fontId="0" fillId="0" borderId="26" xfId="87" applyNumberFormat="1" applyFont="1" applyFill="1" applyBorder="1" applyAlignment="1" applyProtection="1">
      <alignment/>
      <protection/>
    </xf>
    <xf numFmtId="0" fontId="0" fillId="0" borderId="26" xfId="87" applyNumberFormat="1" applyFont="1" applyFill="1" applyBorder="1" applyAlignment="1" applyProtection="1">
      <alignment horizontal="left" wrapText="1"/>
      <protection/>
    </xf>
    <xf numFmtId="0" fontId="0" fillId="0" borderId="26" xfId="87" applyNumberFormat="1" applyFont="1" applyFill="1" applyBorder="1" applyAlignment="1" applyProtection="1">
      <alignment/>
      <protection/>
    </xf>
    <xf numFmtId="49" fontId="0" fillId="0" borderId="26" xfId="87" applyNumberFormat="1" applyFont="1" applyFill="1" applyBorder="1" applyAlignment="1" applyProtection="1" quotePrefix="1">
      <alignment/>
      <protection locked="0"/>
    </xf>
    <xf numFmtId="49" fontId="0" fillId="0" borderId="26" xfId="87" applyNumberFormat="1" applyFont="1" applyFill="1" applyBorder="1" applyAlignment="1" applyProtection="1">
      <alignment/>
      <protection locked="0"/>
    </xf>
    <xf numFmtId="0" fontId="0" fillId="0" borderId="26" xfId="87" applyNumberFormat="1" applyFont="1" applyFill="1" applyBorder="1" applyAlignment="1" applyProtection="1">
      <alignment/>
      <protection/>
    </xf>
    <xf numFmtId="0" fontId="0" fillId="0" borderId="26" xfId="87" applyNumberFormat="1" applyFont="1" applyFill="1" applyBorder="1" applyAlignment="1" applyProtection="1">
      <alignment/>
      <protection/>
    </xf>
    <xf numFmtId="49" fontId="0" fillId="0" borderId="26" xfId="87" applyNumberFormat="1" applyFont="1" applyFill="1" applyBorder="1" applyAlignment="1" applyProtection="1" quotePrefix="1">
      <alignment/>
      <protection locked="0"/>
    </xf>
    <xf numFmtId="0" fontId="0" fillId="0" borderId="26" xfId="87" applyNumberFormat="1" applyFont="1" applyFill="1" applyBorder="1" applyAlignment="1" applyProtection="1">
      <alignment/>
      <protection/>
    </xf>
    <xf numFmtId="49" fontId="0" fillId="0" borderId="26" xfId="87" applyNumberFormat="1" applyFont="1" applyFill="1" applyBorder="1" applyAlignment="1" applyProtection="1" quotePrefix="1">
      <alignment/>
      <protection locked="0"/>
    </xf>
    <xf numFmtId="0" fontId="0" fillId="0" borderId="26" xfId="87" applyNumberFormat="1" applyFont="1" applyFill="1" applyBorder="1" applyAlignment="1" applyProtection="1">
      <alignment/>
      <protection/>
    </xf>
    <xf numFmtId="49" fontId="0" fillId="0" borderId="26" xfId="87" applyNumberFormat="1" applyFont="1" applyFill="1" applyBorder="1" applyAlignment="1" applyProtection="1">
      <alignment/>
      <protection locked="0"/>
    </xf>
    <xf numFmtId="0" fontId="0" fillId="0" borderId="26" xfId="87" applyNumberFormat="1" applyFont="1" applyFill="1" applyBorder="1" applyAlignment="1" applyProtection="1">
      <alignment/>
      <protection/>
    </xf>
    <xf numFmtId="49" fontId="0" fillId="0" borderId="26" xfId="87" applyNumberFormat="1" applyFont="1" applyFill="1" applyBorder="1" applyAlignment="1" applyProtection="1" quotePrefix="1">
      <alignment/>
      <protection locked="0"/>
    </xf>
    <xf numFmtId="0" fontId="0" fillId="0" borderId="26" xfId="87" applyNumberFormat="1" applyFont="1" applyFill="1" applyBorder="1" applyAlignment="1" applyProtection="1">
      <alignment/>
      <protection/>
    </xf>
    <xf numFmtId="0" fontId="0" fillId="0" borderId="26" xfId="87" applyNumberFormat="1" applyFont="1" applyFill="1" applyBorder="1" applyAlignment="1" applyProtection="1">
      <alignment/>
      <protection/>
    </xf>
    <xf numFmtId="0" fontId="0" fillId="0" borderId="26" xfId="87" applyNumberFormat="1" applyFont="1" applyFill="1" applyBorder="1" applyAlignment="1" applyProtection="1">
      <alignment/>
      <protection/>
    </xf>
    <xf numFmtId="49" fontId="0" fillId="0" borderId="26" xfId="87" applyNumberFormat="1" applyFont="1" applyFill="1" applyBorder="1" applyAlignment="1" applyProtection="1" quotePrefix="1">
      <alignment/>
      <protection locked="0"/>
    </xf>
    <xf numFmtId="0" fontId="0" fillId="0" borderId="26" xfId="87" applyNumberFormat="1" applyFont="1" applyFill="1" applyBorder="1" applyAlignment="1" applyProtection="1">
      <alignment/>
      <protection/>
    </xf>
    <xf numFmtId="49" fontId="0" fillId="0" borderId="26" xfId="87" applyNumberFormat="1" applyFont="1" applyFill="1" applyBorder="1" applyAlignment="1" applyProtection="1" quotePrefix="1">
      <alignment/>
      <protection locked="0"/>
    </xf>
    <xf numFmtId="0" fontId="0" fillId="0" borderId="26" xfId="87" applyNumberFormat="1" applyFont="1" applyFill="1" applyBorder="1" applyAlignment="1" applyProtection="1">
      <alignment/>
      <protection/>
    </xf>
    <xf numFmtId="49" fontId="0" fillId="0" borderId="26" xfId="87" applyNumberFormat="1" applyFont="1" applyFill="1" applyBorder="1" applyAlignment="1" applyProtection="1" quotePrefix="1">
      <alignment/>
      <protection locked="0"/>
    </xf>
    <xf numFmtId="49" fontId="0" fillId="0" borderId="26" xfId="87" applyNumberFormat="1" applyFont="1" applyFill="1" applyBorder="1" applyAlignment="1" applyProtection="1">
      <alignment/>
      <protection locked="0"/>
    </xf>
    <xf numFmtId="0" fontId="0" fillId="0" borderId="26" xfId="87" applyNumberFormat="1" applyFont="1" applyFill="1" applyBorder="1" applyAlignment="1" applyProtection="1">
      <alignment/>
      <protection/>
    </xf>
    <xf numFmtId="0" fontId="0" fillId="0" borderId="26" xfId="87" applyNumberFormat="1" applyFont="1" applyFill="1" applyBorder="1" applyAlignment="1" applyProtection="1">
      <alignment/>
      <protection/>
    </xf>
    <xf numFmtId="49" fontId="0" fillId="0" borderId="26" xfId="87" applyNumberFormat="1" applyFont="1" applyFill="1" applyBorder="1" applyAlignment="1" applyProtection="1" quotePrefix="1">
      <alignment/>
      <protection locked="0"/>
    </xf>
    <xf numFmtId="0" fontId="0" fillId="0" borderId="26" xfId="87" applyNumberFormat="1" applyFont="1" applyFill="1" applyBorder="1" applyAlignment="1" applyProtection="1">
      <alignment/>
      <protection/>
    </xf>
    <xf numFmtId="49" fontId="0" fillId="0" borderId="26" xfId="87" applyNumberFormat="1" applyFont="1" applyFill="1" applyBorder="1" applyAlignment="1" applyProtection="1" quotePrefix="1">
      <alignment/>
      <protection locked="0"/>
    </xf>
    <xf numFmtId="49" fontId="0" fillId="0" borderId="26" xfId="87" applyNumberFormat="1" applyFont="1" applyFill="1" applyBorder="1" applyAlignment="1" applyProtection="1" quotePrefix="1">
      <alignment/>
      <protection locked="0"/>
    </xf>
    <xf numFmtId="0" fontId="0" fillId="0" borderId="26" xfId="87" applyNumberFormat="1" applyFont="1" applyFill="1" applyBorder="1" applyAlignment="1" applyProtection="1">
      <alignment/>
      <protection/>
    </xf>
    <xf numFmtId="49" fontId="0" fillId="0" borderId="26" xfId="87" applyNumberFormat="1" applyFont="1" applyFill="1" applyBorder="1" applyAlignment="1" applyProtection="1" quotePrefix="1">
      <alignment/>
      <protection locked="0"/>
    </xf>
    <xf numFmtId="0" fontId="0" fillId="0" borderId="26" xfId="87" applyNumberFormat="1" applyFont="1" applyFill="1" applyBorder="1" applyAlignment="1" applyProtection="1">
      <alignment/>
      <protection/>
    </xf>
    <xf numFmtId="0" fontId="0" fillId="0" borderId="0" xfId="0" applyFont="1" applyFill="1" applyAlignment="1">
      <alignment wrapText="1"/>
    </xf>
    <xf numFmtId="0" fontId="0" fillId="0" borderId="0" xfId="0" applyAlignment="1">
      <alignment wrapText="1"/>
    </xf>
    <xf numFmtId="0" fontId="4" fillId="34" borderId="10" xfId="0" applyFont="1" applyFill="1" applyBorder="1" applyAlignment="1">
      <alignment horizontal="center"/>
    </xf>
    <xf numFmtId="0" fontId="0" fillId="34" borderId="11" xfId="0" applyFill="1" applyBorder="1" applyAlignment="1">
      <alignment horizontal="center"/>
    </xf>
    <xf numFmtId="0" fontId="0" fillId="34" borderId="12" xfId="0" applyFill="1" applyBorder="1" applyAlignment="1">
      <alignment horizontal="center"/>
    </xf>
    <xf numFmtId="0" fontId="4" fillId="34" borderId="10" xfId="0" applyFont="1" applyFill="1" applyBorder="1" applyAlignment="1">
      <alignment horizontal="center"/>
    </xf>
    <xf numFmtId="0" fontId="4" fillId="34" borderId="11" xfId="0" applyFont="1" applyFill="1" applyBorder="1" applyAlignment="1">
      <alignment horizontal="center"/>
    </xf>
    <xf numFmtId="0" fontId="4" fillId="34" borderId="12" xfId="0" applyFont="1" applyFill="1" applyBorder="1" applyAlignment="1">
      <alignment horizontal="center"/>
    </xf>
    <xf numFmtId="0" fontId="0" fillId="0" borderId="0" xfId="53" applyAlignment="1">
      <alignment wrapText="1"/>
      <protection/>
    </xf>
  </cellXfs>
  <cellStyles count="74">
    <cellStyle name="Normal" xfId="0"/>
    <cellStyle name="Percent" xfId="15"/>
    <cellStyle name="Currency" xfId="16"/>
    <cellStyle name="Currency [0]" xfId="17"/>
    <cellStyle name="Comma" xfId="18"/>
    <cellStyle name="Comma [0]" xfId="19"/>
    <cellStyle name="20 % - Markeringsfarve1" xfId="20"/>
    <cellStyle name="20 % - Markeringsfarve2" xfId="21"/>
    <cellStyle name="20 % - Markeringsfarve3" xfId="22"/>
    <cellStyle name="20 % - Markeringsfarve4" xfId="23"/>
    <cellStyle name="20 % - Markeringsfarve5" xfId="24"/>
    <cellStyle name="20 % - Markeringsfarve6" xfId="25"/>
    <cellStyle name="40 % - Markeringsfarve1" xfId="26"/>
    <cellStyle name="40 % - Markeringsfarve2" xfId="27"/>
    <cellStyle name="40 % - Markeringsfarve3" xfId="28"/>
    <cellStyle name="40 % - Markeringsfarve4" xfId="29"/>
    <cellStyle name="40 % - Markeringsfarve5" xfId="30"/>
    <cellStyle name="40 % - Markeringsfarve6" xfId="31"/>
    <cellStyle name="60 % - Markeringsfarve1" xfId="32"/>
    <cellStyle name="60 % - Markeringsfarve2" xfId="33"/>
    <cellStyle name="60 % - Markeringsfarve3" xfId="34"/>
    <cellStyle name="60 % - Markeringsfarve4" xfId="35"/>
    <cellStyle name="60 % - Markeringsfarve5" xfId="36"/>
    <cellStyle name="60 % - Markeringsfarve6" xfId="37"/>
    <cellStyle name="Advarselstekst" xfId="38"/>
    <cellStyle name="Bemærk! 2" xfId="39"/>
    <cellStyle name="Beregning" xfId="40"/>
    <cellStyle name="Forklarende tekst" xfId="41"/>
    <cellStyle name="God" xfId="42"/>
    <cellStyle name="Input" xfId="43"/>
    <cellStyle name="Kontroller celle" xfId="44"/>
    <cellStyle name="Markeringsfarve1" xfId="45"/>
    <cellStyle name="Markeringsfarve2" xfId="46"/>
    <cellStyle name="Markeringsfarve3" xfId="47"/>
    <cellStyle name="Markeringsfarve4" xfId="48"/>
    <cellStyle name="Markeringsfarve5" xfId="49"/>
    <cellStyle name="Markeringsfarve6" xfId="50"/>
    <cellStyle name="Neutral" xfId="51"/>
    <cellStyle name="Normal 2" xfId="52"/>
    <cellStyle name="Normal 2 2" xfId="53"/>
    <cellStyle name="Normal 2 3" xfId="54"/>
    <cellStyle name="Normal 2 4" xfId="55"/>
    <cellStyle name="Normal 3" xfId="56"/>
    <cellStyle name="Normal 4" xfId="57"/>
    <cellStyle name="Output" xfId="58"/>
    <cellStyle name="Overskrift 1" xfId="59"/>
    <cellStyle name="Overskrift 2" xfId="60"/>
    <cellStyle name="Overskrift 3" xfId="61"/>
    <cellStyle name="Overskrift 4" xfId="62"/>
    <cellStyle name="Sammenkædet celle" xfId="63"/>
    <cellStyle name="Titel" xfId="64"/>
    <cellStyle name="Total" xfId="65"/>
    <cellStyle name="Ugyldig" xfId="66"/>
    <cellStyle name="Normal 5" xfId="67"/>
    <cellStyle name="Normal 2 5" xfId="68"/>
    <cellStyle name="Normal 6" xfId="69"/>
    <cellStyle name="20 % - Markeringsfarve1 2" xfId="70"/>
    <cellStyle name="20 % - Markeringsfarve2 2" xfId="71"/>
    <cellStyle name="20 % - Markeringsfarve3 2" xfId="72"/>
    <cellStyle name="20 % - Markeringsfarve4 2" xfId="73"/>
    <cellStyle name="20 % - Markeringsfarve5 2" xfId="74"/>
    <cellStyle name="20 % - Markeringsfarve6 2" xfId="75"/>
    <cellStyle name="40 % - Markeringsfarve1 2" xfId="76"/>
    <cellStyle name="40 % - Markeringsfarve2 2" xfId="77"/>
    <cellStyle name="40 % - Markeringsfarve3 2" xfId="78"/>
    <cellStyle name="40 % - Markeringsfarve4 2" xfId="79"/>
    <cellStyle name="40 % - Markeringsfarve5 2" xfId="80"/>
    <cellStyle name="40 % - Markeringsfarve6 2" xfId="81"/>
    <cellStyle name="Bemærk! 2 2" xfId="82"/>
    <cellStyle name="Normal 2 3 2" xfId="83"/>
    <cellStyle name="Normal 3 2" xfId="84"/>
    <cellStyle name="Normal 5 2" xfId="85"/>
    <cellStyle name="Normal 6 2" xfId="86"/>
    <cellStyle name="Normal 7"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2"/>
  <sheetViews>
    <sheetView workbookViewId="0" topLeftCell="A10">
      <selection activeCell="D38" sqref="D38"/>
    </sheetView>
  </sheetViews>
  <sheetFormatPr defaultColWidth="9.140625" defaultRowHeight="12.75"/>
  <cols>
    <col min="1" max="1" width="4.421875" style="0" customWidth="1"/>
    <col min="2" max="2" width="3.421875" style="0" customWidth="1"/>
    <col min="3" max="3" width="37.421875" style="0" customWidth="1"/>
    <col min="4" max="4" width="19.421875" style="0" customWidth="1"/>
    <col min="5" max="5" width="14.00390625" style="0" customWidth="1"/>
    <col min="6" max="6" width="8.421875" style="0" customWidth="1"/>
    <col min="7" max="7" width="4.421875" style="0" customWidth="1"/>
    <col min="8" max="8" width="3.57421875" style="0" customWidth="1"/>
  </cols>
  <sheetData>
    <row r="1" spans="2:8" ht="25.2" thickBot="1">
      <c r="B1" s="52" t="s">
        <v>468</v>
      </c>
      <c r="C1" s="53"/>
      <c r="D1" s="53"/>
      <c r="E1" s="53"/>
      <c r="F1" s="54"/>
      <c r="G1" s="55"/>
      <c r="H1" s="57"/>
    </row>
    <row r="2" s="7" customFormat="1" ht="21">
      <c r="B2" s="43" t="s">
        <v>14</v>
      </c>
    </row>
    <row r="3" spans="2:8" s="1" customFormat="1" ht="57" customHeight="1">
      <c r="B3" s="58" t="s">
        <v>28</v>
      </c>
      <c r="C3" s="59"/>
      <c r="D3" s="59"/>
      <c r="E3" s="60" t="s">
        <v>466</v>
      </c>
      <c r="F3" s="146"/>
      <c r="G3" s="146"/>
      <c r="H3" s="70"/>
    </row>
    <row r="4" spans="2:5" s="7" customFormat="1" ht="26.4">
      <c r="B4" s="6" t="s">
        <v>5</v>
      </c>
      <c r="E4" s="151" t="s">
        <v>20</v>
      </c>
    </row>
    <row r="5" spans="2:6" s="7" customFormat="1" ht="12.75">
      <c r="B5" s="7" t="s">
        <v>0</v>
      </c>
      <c r="E5" s="8">
        <f>'Økonomi-drift'!G134</f>
        <v>25611520</v>
      </c>
      <c r="F5" s="8"/>
    </row>
    <row r="6" spans="2:6" s="7" customFormat="1" ht="12.75">
      <c r="B6" s="7" t="s">
        <v>27</v>
      </c>
      <c r="E6" s="8">
        <f>'Plan og Teknik-drift'!G66</f>
        <v>3976378</v>
      </c>
      <c r="F6" s="8"/>
    </row>
    <row r="7" spans="2:6" s="7" customFormat="1" ht="12.75">
      <c r="B7" s="7" t="s">
        <v>2</v>
      </c>
      <c r="E7" s="8">
        <f>'Børn og Undervisning-drift'!G89</f>
        <v>46081409</v>
      </c>
      <c r="F7" s="8"/>
    </row>
    <row r="8" spans="2:6" s="7" customFormat="1" ht="12.75">
      <c r="B8" s="7" t="s">
        <v>1</v>
      </c>
      <c r="E8" s="8">
        <f>'Kultur og Fritid-drift'!G23</f>
        <v>5849858</v>
      </c>
      <c r="F8" s="8"/>
    </row>
    <row r="9" spans="2:6" s="7" customFormat="1" ht="12.75">
      <c r="B9" s="7" t="s">
        <v>19</v>
      </c>
      <c r="E9" s="8">
        <f>'Social og Sundhed-drift'!G99</f>
        <v>12880088</v>
      </c>
      <c r="F9" s="37"/>
    </row>
    <row r="10" spans="2:6" s="7" customFormat="1" ht="12.75">
      <c r="B10" s="7" t="s">
        <v>3</v>
      </c>
      <c r="E10" s="8">
        <f>'Arbejdsmarked og Integra.-drift'!G13</f>
        <v>972288</v>
      </c>
      <c r="F10" s="8"/>
    </row>
    <row r="11" spans="2:6" s="7" customFormat="1" ht="21">
      <c r="B11" s="44" t="s">
        <v>4</v>
      </c>
      <c r="C11" s="10"/>
      <c r="D11" s="10"/>
      <c r="E11" s="11">
        <f>SUM(E5:E10)</f>
        <v>95371541</v>
      </c>
      <c r="F11" s="8"/>
    </row>
    <row r="12" s="7" customFormat="1" ht="12.75">
      <c r="E12" s="8"/>
    </row>
    <row r="13" spans="2:5" s="7" customFormat="1" ht="21">
      <c r="B13" s="43" t="s">
        <v>29</v>
      </c>
      <c r="E13" s="8"/>
    </row>
    <row r="14" spans="2:5" s="7" customFormat="1" ht="12.75">
      <c r="B14" s="6" t="s">
        <v>5</v>
      </c>
      <c r="E14" s="8"/>
    </row>
    <row r="15" spans="2:6" s="7" customFormat="1" ht="12.75">
      <c r="B15" s="7" t="s">
        <v>0</v>
      </c>
      <c r="E15" s="8">
        <f>'Økonomi-anlæg'!G65</f>
        <v>4907073</v>
      </c>
      <c r="F15" s="19"/>
    </row>
    <row r="16" spans="2:6" s="7" customFormat="1" ht="12.75">
      <c r="B16" s="7" t="s">
        <v>27</v>
      </c>
      <c r="E16" s="8">
        <f>'Plan og Teknik-anlæg'!G58</f>
        <v>31225546</v>
      </c>
      <c r="F16" s="167"/>
    </row>
    <row r="17" spans="2:5" s="7" customFormat="1" ht="12.75">
      <c r="B17" s="7" t="s">
        <v>2</v>
      </c>
      <c r="E17" s="8">
        <f>'Børn og Undervisning-anlæg'!F35</f>
        <v>7646433</v>
      </c>
    </row>
    <row r="18" spans="2:5" s="7" customFormat="1" ht="12.75">
      <c r="B18" s="7" t="s">
        <v>1</v>
      </c>
      <c r="E18" s="8">
        <f>'Kultur og Fritid-anlæg'!G14</f>
        <v>2469176</v>
      </c>
    </row>
    <row r="19" spans="2:5" s="7" customFormat="1" ht="12.75">
      <c r="B19" s="7" t="s">
        <v>19</v>
      </c>
      <c r="E19" s="8">
        <f>'Social og Sundhed-anlæg'!G25</f>
        <v>4391197</v>
      </c>
    </row>
    <row r="20" spans="2:5" s="7" customFormat="1" ht="12.75">
      <c r="B20" s="7" t="s">
        <v>3</v>
      </c>
      <c r="E20" s="8">
        <f>'Arbejdsmarked og Integra.-anlæg'!G11</f>
        <v>0</v>
      </c>
    </row>
    <row r="21" spans="2:6" s="7" customFormat="1" ht="12.75">
      <c r="B21" s="7" t="s">
        <v>166</v>
      </c>
      <c r="E21" s="8">
        <f>Byggemodning!G11</f>
        <v>6835584</v>
      </c>
      <c r="F21" s="167"/>
    </row>
    <row r="22" spans="2:6" s="7" customFormat="1" ht="12.75">
      <c r="B22" s="19" t="s">
        <v>253</v>
      </c>
      <c r="E22" s="8">
        <f>SUM(Byggemodning!G15)</f>
        <v>-7061288</v>
      </c>
      <c r="F22" s="167"/>
    </row>
    <row r="23" spans="2:6" s="7" customFormat="1" ht="12.75">
      <c r="B23" s="7" t="s">
        <v>198</v>
      </c>
      <c r="E23" s="8">
        <f>'Salg af grunde'!G12</f>
        <v>0</v>
      </c>
      <c r="F23" s="167"/>
    </row>
    <row r="24" spans="2:5" s="7" customFormat="1" ht="21">
      <c r="B24" s="44" t="s">
        <v>7</v>
      </c>
      <c r="C24" s="10"/>
      <c r="D24" s="10"/>
      <c r="E24" s="11">
        <f>SUM(E15:E23)</f>
        <v>50413721</v>
      </c>
    </row>
    <row r="25" s="7" customFormat="1" ht="12.75">
      <c r="E25" s="8"/>
    </row>
    <row r="26" spans="2:5" s="7" customFormat="1" ht="12.75">
      <c r="B26" s="6" t="s">
        <v>6</v>
      </c>
      <c r="E26" s="8"/>
    </row>
    <row r="27" spans="2:5" s="7" customFormat="1" ht="27.6" customHeight="1">
      <c r="B27" s="294" t="s">
        <v>722</v>
      </c>
      <c r="C27" s="295"/>
      <c r="D27" s="295"/>
      <c r="E27" s="261">
        <v>-7904206</v>
      </c>
    </row>
    <row r="28" spans="2:5" s="7" customFormat="1" ht="24.6" customHeight="1">
      <c r="B28" s="294" t="s">
        <v>723</v>
      </c>
      <c r="C28" s="295"/>
      <c r="D28" s="295"/>
      <c r="E28" s="40">
        <v>-11223755</v>
      </c>
    </row>
    <row r="29" spans="2:5" s="7" customFormat="1" ht="12.75">
      <c r="B29" s="135" t="s">
        <v>467</v>
      </c>
      <c r="C29" s="12"/>
      <c r="D29" s="12"/>
      <c r="E29" s="40">
        <v>-300000</v>
      </c>
    </row>
    <row r="30" spans="2:5" s="7" customFormat="1" ht="12.75">
      <c r="B30" s="135" t="s">
        <v>724</v>
      </c>
      <c r="C30" s="12"/>
      <c r="D30" s="12"/>
      <c r="E30" s="40">
        <v>2965070</v>
      </c>
    </row>
    <row r="31" spans="2:5" s="7" customFormat="1" ht="12.75">
      <c r="B31" s="12"/>
      <c r="C31" s="12"/>
      <c r="D31" s="12"/>
      <c r="E31" s="13"/>
    </row>
    <row r="32" spans="2:5" s="7" customFormat="1" ht="12.75">
      <c r="B32" s="9" t="s">
        <v>18</v>
      </c>
      <c r="C32" s="10"/>
      <c r="D32" s="10"/>
      <c r="E32" s="11">
        <f>SUM(E27:E31)</f>
        <v>-16462891</v>
      </c>
    </row>
    <row r="33" s="7" customFormat="1" ht="12.75">
      <c r="E33" s="8"/>
    </row>
    <row r="34" spans="2:5" s="7" customFormat="1" ht="12.75">
      <c r="B34" s="9" t="s">
        <v>8</v>
      </c>
      <c r="C34" s="10"/>
      <c r="D34" s="10"/>
      <c r="E34" s="11">
        <f>E11+E24+E32</f>
        <v>129322371</v>
      </c>
    </row>
    <row r="35" ht="12.75">
      <c r="E35" s="4"/>
    </row>
    <row r="36" ht="12.75">
      <c r="E36" s="4"/>
    </row>
    <row r="37" ht="12.75">
      <c r="E37" s="4"/>
    </row>
    <row r="38" ht="12.75">
      <c r="E38" s="4"/>
    </row>
    <row r="39" ht="12.75">
      <c r="E39" s="4"/>
    </row>
    <row r="40" ht="12.75">
      <c r="E40" s="4"/>
    </row>
    <row r="41" ht="12.75">
      <c r="E41" s="4"/>
    </row>
    <row r="42" ht="12.75">
      <c r="E42" s="4"/>
    </row>
    <row r="43" ht="12.75">
      <c r="E43" s="4"/>
    </row>
    <row r="44" ht="12.75">
      <c r="E44" s="4"/>
    </row>
    <row r="45" ht="12.75">
      <c r="E45" s="4"/>
    </row>
    <row r="46" ht="12.75">
      <c r="E46" s="4"/>
    </row>
    <row r="47" ht="12.75">
      <c r="E47" s="4"/>
    </row>
    <row r="48" ht="12.75">
      <c r="E48" s="4"/>
    </row>
    <row r="49" ht="12.75">
      <c r="E49" s="4"/>
    </row>
    <row r="50" ht="12.75">
      <c r="E50" s="4"/>
    </row>
    <row r="51" ht="12.75">
      <c r="E51" s="4"/>
    </row>
    <row r="52" ht="12.75">
      <c r="E52" s="4"/>
    </row>
  </sheetData>
  <mergeCells count="2">
    <mergeCell ref="B27:D27"/>
    <mergeCell ref="B28:D28"/>
  </mergeCells>
  <printOptions/>
  <pageMargins left="0.3937007874015748" right="0.3937007874015748" top="0.7480314960629921" bottom="0.3937007874015748" header="0" footer="0"/>
  <pageSetup horizontalDpi="600" verticalDpi="600" orientation="portrait" paperSize="9" r:id="rId1"/>
  <headerFooter alignWithMargins="0">
    <oddFooter>&amp;L&amp;8Dok.nr. 886-15 Sag nr. 16120-13&amp;R&amp;P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5"/>
  <sheetViews>
    <sheetView workbookViewId="0" topLeftCell="A22">
      <selection activeCell="D38" sqref="D38"/>
    </sheetView>
  </sheetViews>
  <sheetFormatPr defaultColWidth="9.140625" defaultRowHeight="12.75"/>
  <cols>
    <col min="1" max="1" width="2.00390625" style="0" customWidth="1"/>
    <col min="2" max="2" width="10.421875" style="0" customWidth="1"/>
    <col min="3" max="3" width="52.7109375" style="0" customWidth="1"/>
    <col min="4" max="4" width="11.57421875" style="0" customWidth="1"/>
    <col min="5" max="5" width="10.421875" style="0" customWidth="1"/>
    <col min="6" max="6" width="12.421875" style="0" customWidth="1"/>
  </cols>
  <sheetData>
    <row r="1" ht="13.8" thickBot="1"/>
    <row r="2" spans="2:6" ht="25.2" thickBot="1">
      <c r="B2" s="299" t="s">
        <v>559</v>
      </c>
      <c r="C2" s="300"/>
      <c r="D2" s="300"/>
      <c r="E2" s="300"/>
      <c r="F2" s="301"/>
    </row>
    <row r="4" spans="2:3" ht="17.4">
      <c r="B4" s="42" t="s">
        <v>12</v>
      </c>
      <c r="C4" s="2"/>
    </row>
    <row r="5" ht="17.4">
      <c r="B5" s="42" t="s">
        <v>16</v>
      </c>
    </row>
    <row r="6" spans="2:6" ht="52.8">
      <c r="B6" s="61" t="s">
        <v>464</v>
      </c>
      <c r="C6" s="61" t="s">
        <v>23</v>
      </c>
      <c r="D6" s="63" t="s">
        <v>469</v>
      </c>
      <c r="E6" s="63" t="s">
        <v>470</v>
      </c>
      <c r="F6" s="60" t="s">
        <v>466</v>
      </c>
    </row>
    <row r="7" ht="52.8">
      <c r="F7" s="151" t="s">
        <v>20</v>
      </c>
    </row>
    <row r="8" spans="2:6" ht="13.5" customHeight="1">
      <c r="B8" s="170"/>
      <c r="C8" s="169"/>
      <c r="D8" s="171"/>
      <c r="E8" s="171"/>
      <c r="F8" s="171"/>
    </row>
    <row r="9" spans="2:9" ht="27.6" customHeight="1">
      <c r="B9" s="290" t="s">
        <v>670</v>
      </c>
      <c r="C9" s="293" t="s">
        <v>719</v>
      </c>
      <c r="D9" s="171"/>
      <c r="E9" s="171"/>
      <c r="F9" s="171"/>
      <c r="G9" s="181"/>
      <c r="H9" s="181"/>
      <c r="I9" s="181"/>
    </row>
    <row r="10" spans="2:9" ht="26.4">
      <c r="B10" s="290" t="s">
        <v>672</v>
      </c>
      <c r="C10" s="263" t="s">
        <v>673</v>
      </c>
      <c r="D10" s="171">
        <v>192389</v>
      </c>
      <c r="E10" s="171">
        <v>35000</v>
      </c>
      <c r="F10" s="171">
        <f>D10-E10</f>
        <v>157389</v>
      </c>
      <c r="G10" s="181"/>
      <c r="H10" s="181"/>
      <c r="I10" s="181"/>
    </row>
    <row r="11" spans="2:9" ht="13.5" customHeight="1">
      <c r="B11" s="290" t="s">
        <v>674</v>
      </c>
      <c r="C11" s="262" t="s">
        <v>675</v>
      </c>
      <c r="D11" s="171">
        <v>204903</v>
      </c>
      <c r="E11" s="171">
        <v>72961</v>
      </c>
      <c r="F11" s="171">
        <f aca="true" t="shared" si="0" ref="F11:F34">D11-E11</f>
        <v>131942</v>
      </c>
      <c r="G11" s="181"/>
      <c r="H11" s="181"/>
      <c r="I11" s="181"/>
    </row>
    <row r="12" spans="2:9" ht="13.5" customHeight="1">
      <c r="B12" s="290" t="s">
        <v>676</v>
      </c>
      <c r="C12" s="262" t="s">
        <v>677</v>
      </c>
      <c r="D12" s="171">
        <v>200000</v>
      </c>
      <c r="E12" s="171">
        <v>0</v>
      </c>
      <c r="F12" s="171">
        <f t="shared" si="0"/>
        <v>200000</v>
      </c>
      <c r="G12" s="181"/>
      <c r="H12" s="181"/>
      <c r="I12" s="181"/>
    </row>
    <row r="13" spans="2:6" ht="13.5" customHeight="1">
      <c r="B13" s="265" t="s">
        <v>678</v>
      </c>
      <c r="C13" s="264" t="s">
        <v>679</v>
      </c>
      <c r="D13" s="171">
        <v>420769</v>
      </c>
      <c r="E13" s="171">
        <v>362752</v>
      </c>
      <c r="F13" s="171">
        <f t="shared" si="0"/>
        <v>58017</v>
      </c>
    </row>
    <row r="14" spans="2:6" ht="13.5" customHeight="1">
      <c r="B14" s="266" t="s">
        <v>680</v>
      </c>
      <c r="C14" s="267" t="s">
        <v>681</v>
      </c>
      <c r="D14" s="171">
        <v>18874906</v>
      </c>
      <c r="E14" s="171">
        <v>17441943</v>
      </c>
      <c r="F14" s="171">
        <f t="shared" si="0"/>
        <v>1432963</v>
      </c>
    </row>
    <row r="15" spans="2:6" ht="13.5" customHeight="1">
      <c r="B15" s="269" t="s">
        <v>682</v>
      </c>
      <c r="C15" s="268" t="s">
        <v>683</v>
      </c>
      <c r="D15" s="171">
        <v>930627</v>
      </c>
      <c r="E15" s="171">
        <v>769773</v>
      </c>
      <c r="F15" s="171">
        <f t="shared" si="0"/>
        <v>160854</v>
      </c>
    </row>
    <row r="16" spans="2:6" ht="13.5" customHeight="1">
      <c r="B16" s="271" t="s">
        <v>684</v>
      </c>
      <c r="C16" s="270" t="s">
        <v>685</v>
      </c>
      <c r="D16" s="171">
        <v>2500000</v>
      </c>
      <c r="E16" s="171">
        <v>1281901</v>
      </c>
      <c r="F16" s="171">
        <f t="shared" si="0"/>
        <v>1218099</v>
      </c>
    </row>
    <row r="17" spans="2:6" ht="13.5" customHeight="1">
      <c r="B17" s="290" t="s">
        <v>686</v>
      </c>
      <c r="C17" s="293" t="s">
        <v>719</v>
      </c>
      <c r="D17" s="171"/>
      <c r="E17" s="171"/>
      <c r="F17" s="171"/>
    </row>
    <row r="18" spans="2:6" ht="13.5" customHeight="1">
      <c r="B18" s="290" t="s">
        <v>687</v>
      </c>
      <c r="C18" s="272" t="s">
        <v>688</v>
      </c>
      <c r="D18" s="171">
        <v>106300</v>
      </c>
      <c r="E18" s="171">
        <v>37742</v>
      </c>
      <c r="F18" s="171">
        <f t="shared" si="0"/>
        <v>68558</v>
      </c>
    </row>
    <row r="19" spans="2:6" ht="13.5" customHeight="1">
      <c r="B19" s="290" t="s">
        <v>689</v>
      </c>
      <c r="C19" s="272" t="s">
        <v>690</v>
      </c>
      <c r="D19" s="171">
        <v>244677</v>
      </c>
      <c r="E19" s="171">
        <v>100000</v>
      </c>
      <c r="F19" s="171">
        <f t="shared" si="0"/>
        <v>144677</v>
      </c>
    </row>
    <row r="20" spans="2:6" ht="13.5" customHeight="1">
      <c r="B20" s="273" t="s">
        <v>691</v>
      </c>
      <c r="C20" s="274" t="s">
        <v>692</v>
      </c>
      <c r="D20" s="171">
        <v>36496</v>
      </c>
      <c r="E20" s="171">
        <v>66191</v>
      </c>
      <c r="F20" s="171">
        <f t="shared" si="0"/>
        <v>-29695</v>
      </c>
    </row>
    <row r="21" spans="2:6" ht="13.5" customHeight="1">
      <c r="B21" s="273" t="s">
        <v>693</v>
      </c>
      <c r="C21" s="274" t="s">
        <v>694</v>
      </c>
      <c r="D21" s="171">
        <v>506759</v>
      </c>
      <c r="E21" s="171">
        <v>3481</v>
      </c>
      <c r="F21" s="171">
        <f t="shared" si="0"/>
        <v>503278</v>
      </c>
    </row>
    <row r="22" spans="2:6" s="181" customFormat="1" ht="13.5" customHeight="1">
      <c r="B22" s="275" t="s">
        <v>697</v>
      </c>
      <c r="C22" s="277" t="s">
        <v>671</v>
      </c>
      <c r="D22" s="171"/>
      <c r="E22" s="171"/>
      <c r="F22" s="171"/>
    </row>
    <row r="23" spans="2:6" ht="13.5" customHeight="1">
      <c r="B23" s="275" t="s">
        <v>695</v>
      </c>
      <c r="C23" s="276" t="s">
        <v>696</v>
      </c>
      <c r="D23" s="171">
        <v>1190000</v>
      </c>
      <c r="E23" s="171">
        <v>1050740</v>
      </c>
      <c r="F23" s="171">
        <f t="shared" si="0"/>
        <v>139260</v>
      </c>
    </row>
    <row r="24" spans="2:6" ht="13.5" customHeight="1">
      <c r="B24" s="279" t="s">
        <v>698</v>
      </c>
      <c r="C24" s="278" t="s">
        <v>699</v>
      </c>
      <c r="D24" s="171">
        <v>415499</v>
      </c>
      <c r="E24" s="171">
        <v>262488</v>
      </c>
      <c r="F24" s="171">
        <f t="shared" si="0"/>
        <v>153011</v>
      </c>
    </row>
    <row r="25" spans="2:6" ht="13.5" customHeight="1">
      <c r="B25" s="281" t="s">
        <v>700</v>
      </c>
      <c r="C25" s="280" t="s">
        <v>701</v>
      </c>
      <c r="D25" s="171">
        <v>-31367</v>
      </c>
      <c r="E25" s="171">
        <v>0</v>
      </c>
      <c r="F25" s="171">
        <f t="shared" si="0"/>
        <v>-31367</v>
      </c>
    </row>
    <row r="26" spans="2:6" ht="13.5" customHeight="1">
      <c r="B26" s="283" t="s">
        <v>702</v>
      </c>
      <c r="C26" s="282" t="s">
        <v>703</v>
      </c>
      <c r="D26" s="171">
        <v>2515600</v>
      </c>
      <c r="E26" s="171">
        <v>1942560</v>
      </c>
      <c r="F26" s="171">
        <f t="shared" si="0"/>
        <v>573040</v>
      </c>
    </row>
    <row r="27" spans="2:6" ht="13.5" customHeight="1">
      <c r="B27" s="283" t="s">
        <v>704</v>
      </c>
      <c r="C27" s="282" t="s">
        <v>705</v>
      </c>
      <c r="D27" s="171">
        <v>3168750</v>
      </c>
      <c r="E27" s="171">
        <v>1524432</v>
      </c>
      <c r="F27" s="171">
        <f t="shared" si="0"/>
        <v>1644318</v>
      </c>
    </row>
    <row r="28" spans="2:6" ht="13.5" customHeight="1">
      <c r="B28" s="283" t="s">
        <v>706</v>
      </c>
      <c r="C28" s="282" t="s">
        <v>707</v>
      </c>
      <c r="D28" s="171">
        <v>2098250</v>
      </c>
      <c r="E28" s="171">
        <v>1493770</v>
      </c>
      <c r="F28" s="171">
        <f t="shared" si="0"/>
        <v>604480</v>
      </c>
    </row>
    <row r="29" spans="2:6" ht="13.5" customHeight="1">
      <c r="B29" s="284" t="s">
        <v>708</v>
      </c>
      <c r="C29" s="285" t="s">
        <v>709</v>
      </c>
      <c r="D29" s="171">
        <v>18074</v>
      </c>
      <c r="E29" s="171">
        <v>0</v>
      </c>
      <c r="F29" s="171">
        <f t="shared" si="0"/>
        <v>18074</v>
      </c>
    </row>
    <row r="30" spans="2:6" ht="14.1" customHeight="1">
      <c r="B30" s="287" t="s">
        <v>710</v>
      </c>
      <c r="C30" s="286" t="s">
        <v>711</v>
      </c>
      <c r="D30" s="171">
        <v>1850000</v>
      </c>
      <c r="E30" s="171">
        <v>1685150</v>
      </c>
      <c r="F30" s="171">
        <f t="shared" si="0"/>
        <v>164850</v>
      </c>
    </row>
    <row r="31" spans="2:6" ht="13.5" customHeight="1">
      <c r="B31" s="289" t="s">
        <v>712</v>
      </c>
      <c r="C31" s="288" t="s">
        <v>713</v>
      </c>
      <c r="D31" s="171">
        <v>312891</v>
      </c>
      <c r="E31" s="171">
        <v>305186</v>
      </c>
      <c r="F31" s="171">
        <f t="shared" si="0"/>
        <v>7705</v>
      </c>
    </row>
    <row r="32" spans="2:6" ht="13.5" customHeight="1">
      <c r="B32" s="292" t="s">
        <v>718</v>
      </c>
      <c r="C32" s="293" t="s">
        <v>719</v>
      </c>
      <c r="D32" s="171"/>
      <c r="E32" s="171"/>
      <c r="F32" s="171"/>
    </row>
    <row r="33" spans="2:6" ht="13.5" customHeight="1">
      <c r="B33" s="290" t="s">
        <v>714</v>
      </c>
      <c r="C33" s="291" t="s">
        <v>715</v>
      </c>
      <c r="D33" s="171">
        <v>2575000</v>
      </c>
      <c r="E33" s="171">
        <v>2335303</v>
      </c>
      <c r="F33" s="171">
        <f t="shared" si="0"/>
        <v>239697</v>
      </c>
    </row>
    <row r="34" spans="2:6" ht="13.5" customHeight="1">
      <c r="B34" s="290" t="s">
        <v>716</v>
      </c>
      <c r="C34" s="291" t="s">
        <v>717</v>
      </c>
      <c r="D34" s="171">
        <v>495000</v>
      </c>
      <c r="E34" s="171">
        <v>407717</v>
      </c>
      <c r="F34" s="171">
        <f t="shared" si="0"/>
        <v>87283</v>
      </c>
    </row>
    <row r="35" spans="2:6" ht="23.25" customHeight="1">
      <c r="B35" s="138"/>
      <c r="C35" s="138"/>
      <c r="D35" s="168">
        <f>SUM(D9:D34)</f>
        <v>38825523</v>
      </c>
      <c r="E35" s="168">
        <f>SUM(E9:E34)</f>
        <v>31179090</v>
      </c>
      <c r="F35" s="168">
        <f>SUM(F9:F34)</f>
        <v>7646433</v>
      </c>
    </row>
  </sheetData>
  <mergeCells count="1">
    <mergeCell ref="B2:F2"/>
  </mergeCells>
  <printOptions/>
  <pageMargins left="0.3937007874015748" right="0.1968503937007874" top="0.7480314960629921" bottom="0.3937007874015748" header="0" footer="0"/>
  <pageSetup horizontalDpi="600" verticalDpi="600" orientation="portrait" paperSize="9" r:id="rId1"/>
  <headerFooter alignWithMargins="0">
    <oddFooter>&amp;L&amp;8Dok.nr. 886-15 Sag nr. 16120-13&amp;R&amp;P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4"/>
  <sheetViews>
    <sheetView workbookViewId="0" topLeftCell="A1">
      <selection activeCell="D38" sqref="D38"/>
    </sheetView>
  </sheetViews>
  <sheetFormatPr defaultColWidth="9.140625" defaultRowHeight="12.75"/>
  <cols>
    <col min="1" max="1" width="2.421875" style="0" customWidth="1"/>
    <col min="2" max="2" width="4.00390625" style="0" customWidth="1"/>
    <col min="3" max="3" width="28.421875" style="0" customWidth="1"/>
    <col min="5" max="6" width="13.421875" style="0" customWidth="1"/>
    <col min="7" max="7" width="14.00390625" style="0" customWidth="1"/>
    <col min="8" max="8" width="12.421875" style="5" customWidth="1"/>
  </cols>
  <sheetData>
    <row r="1" ht="13.8" thickBot="1"/>
    <row r="2" spans="2:8" ht="25.2" thickBot="1">
      <c r="B2" s="52" t="str">
        <f>Total!B1</f>
        <v>Budgetoverførsler fra 2014 til 2015</v>
      </c>
      <c r="C2" s="53"/>
      <c r="D2" s="53"/>
      <c r="E2" s="53"/>
      <c r="F2" s="53"/>
      <c r="G2" s="53"/>
      <c r="H2" s="54"/>
    </row>
    <row r="4" spans="2:3" ht="17.4">
      <c r="B4" s="42" t="s">
        <v>11</v>
      </c>
      <c r="C4" s="2"/>
    </row>
    <row r="5" ht="17.4">
      <c r="B5" s="42" t="s">
        <v>16</v>
      </c>
    </row>
    <row r="6" spans="2:8" s="1" customFormat="1" ht="39" customHeight="1">
      <c r="B6" s="61" t="s">
        <v>23</v>
      </c>
      <c r="C6" s="61"/>
      <c r="D6" s="62" t="s">
        <v>24</v>
      </c>
      <c r="E6" s="63" t="s">
        <v>469</v>
      </c>
      <c r="F6" s="63" t="s">
        <v>470</v>
      </c>
      <c r="G6" s="60" t="s">
        <v>466</v>
      </c>
      <c r="H6" s="63" t="s">
        <v>17</v>
      </c>
    </row>
    <row r="7" ht="24.75" customHeight="1">
      <c r="G7" s="151" t="s">
        <v>20</v>
      </c>
    </row>
    <row r="8" ht="12.75">
      <c r="H8"/>
    </row>
    <row r="9" spans="2:8" ht="12.75">
      <c r="B9" s="128" t="s">
        <v>22</v>
      </c>
      <c r="C9" s="128"/>
      <c r="D9" s="128"/>
      <c r="E9" s="130"/>
      <c r="F9" s="130"/>
      <c r="G9" s="130"/>
      <c r="H9"/>
    </row>
    <row r="10" spans="2:8" s="181" customFormat="1" ht="27.6" customHeight="1">
      <c r="B10" s="302" t="s">
        <v>643</v>
      </c>
      <c r="C10" s="302"/>
      <c r="D10" s="259" t="s">
        <v>644</v>
      </c>
      <c r="E10" s="130">
        <v>3264992</v>
      </c>
      <c r="F10" s="130">
        <v>1000883</v>
      </c>
      <c r="G10" s="130">
        <f>E10-F10</f>
        <v>2264109</v>
      </c>
      <c r="H10" s="14" t="s">
        <v>645</v>
      </c>
    </row>
    <row r="11" spans="2:8" ht="12.75">
      <c r="B11" s="128" t="s">
        <v>215</v>
      </c>
      <c r="C11" s="128"/>
      <c r="D11" s="134">
        <v>318833</v>
      </c>
      <c r="E11" s="130">
        <v>111423</v>
      </c>
      <c r="F11" s="130">
        <v>0</v>
      </c>
      <c r="G11" s="130">
        <f>E11-F11</f>
        <v>111423</v>
      </c>
      <c r="H11" s="14" t="s">
        <v>645</v>
      </c>
    </row>
    <row r="12" spans="2:8" ht="26.85" customHeight="1">
      <c r="B12" s="302" t="s">
        <v>646</v>
      </c>
      <c r="C12" s="302"/>
      <c r="D12" s="134">
        <v>350860</v>
      </c>
      <c r="E12" s="130">
        <v>300000</v>
      </c>
      <c r="F12" s="130">
        <v>206356</v>
      </c>
      <c r="G12" s="130">
        <f>E12-F12</f>
        <v>93644</v>
      </c>
      <c r="H12" s="14" t="s">
        <v>645</v>
      </c>
    </row>
    <row r="13" spans="2:7" ht="12.75">
      <c r="B13" s="132"/>
      <c r="C13" s="128"/>
      <c r="D13" s="134"/>
      <c r="E13" s="130"/>
      <c r="F13" s="130"/>
      <c r="G13" s="130"/>
    </row>
    <row r="14" spans="2:7" ht="12.75">
      <c r="B14" s="129" t="s">
        <v>10</v>
      </c>
      <c r="C14" s="129"/>
      <c r="D14" s="129"/>
      <c r="E14" s="131"/>
      <c r="F14" s="131"/>
      <c r="G14" s="131">
        <f>SUM(G9:G12)</f>
        <v>2469176</v>
      </c>
    </row>
  </sheetData>
  <mergeCells count="2">
    <mergeCell ref="B12:C12"/>
    <mergeCell ref="B10:C10"/>
  </mergeCells>
  <printOptions/>
  <pageMargins left="0.3937007874015748" right="0.3937007874015748" top="0.7480314960629921" bottom="0.3937007874015748" header="0" footer="0"/>
  <pageSetup horizontalDpi="600" verticalDpi="600" orientation="portrait" paperSize="9" r:id="rId1"/>
  <headerFooter alignWithMargins="0">
    <oddFooter>&amp;L&amp;8Dok.nr. 886-15 Sag nr. 16120-13&amp;R&amp;P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5"/>
  <sheetViews>
    <sheetView workbookViewId="0" topLeftCell="A4">
      <selection activeCell="D38" sqref="D38"/>
    </sheetView>
  </sheetViews>
  <sheetFormatPr defaultColWidth="9.140625" defaultRowHeight="12.75"/>
  <cols>
    <col min="1" max="1" width="1.421875" style="0" customWidth="1"/>
    <col min="2" max="2" width="4.00390625" style="0" customWidth="1"/>
    <col min="3" max="3" width="38.57421875" style="0" customWidth="1"/>
    <col min="4" max="4" width="10.421875" style="41" customWidth="1"/>
    <col min="5" max="5" width="10.421875" style="0" customWidth="1"/>
    <col min="6" max="7" width="11.421875" style="0" customWidth="1"/>
    <col min="8" max="8" width="9.421875" style="5" customWidth="1"/>
    <col min="9" max="11" width="9.140625" style="0" hidden="1" customWidth="1"/>
  </cols>
  <sheetData>
    <row r="1" ht="13.8" thickBot="1"/>
    <row r="2" spans="2:8" ht="25.2" thickBot="1">
      <c r="B2" s="52" t="str">
        <f>Total!B1</f>
        <v>Budgetoverførsler fra 2014 til 2015</v>
      </c>
      <c r="C2" s="53"/>
      <c r="D2" s="66"/>
      <c r="E2" s="53"/>
      <c r="F2" s="53"/>
      <c r="G2" s="53"/>
      <c r="H2" s="54"/>
    </row>
    <row r="4" spans="2:3" ht="17.4">
      <c r="B4" s="42" t="s">
        <v>26</v>
      </c>
      <c r="C4" s="42"/>
    </row>
    <row r="5" spans="2:3" ht="17.4">
      <c r="B5" s="42" t="s">
        <v>16</v>
      </c>
      <c r="C5" s="1"/>
    </row>
    <row r="6" spans="2:8" s="1" customFormat="1" ht="53.85" customHeight="1">
      <c r="B6" s="61" t="s">
        <v>23</v>
      </c>
      <c r="C6" s="61"/>
      <c r="D6" s="67" t="s">
        <v>24</v>
      </c>
      <c r="E6" s="63" t="s">
        <v>469</v>
      </c>
      <c r="F6" s="63" t="s">
        <v>470</v>
      </c>
      <c r="G6" s="60" t="s">
        <v>466</v>
      </c>
      <c r="H6" s="63" t="s">
        <v>17</v>
      </c>
    </row>
    <row r="7" ht="26.25" customHeight="1">
      <c r="G7" s="48" t="s">
        <v>20</v>
      </c>
    </row>
    <row r="8" spans="2:8" ht="12.75">
      <c r="B8" s="74"/>
      <c r="C8" s="71"/>
      <c r="D8" s="139"/>
      <c r="E8" s="103"/>
      <c r="F8" s="103"/>
      <c r="G8" s="103"/>
      <c r="H8" s="116"/>
    </row>
    <row r="9" spans="2:9" ht="12.75">
      <c r="B9" s="71"/>
      <c r="C9" s="71"/>
      <c r="D9" s="139"/>
      <c r="E9" s="103"/>
      <c r="F9" s="103"/>
      <c r="G9" s="103"/>
      <c r="H9" s="140"/>
      <c r="I9" t="s">
        <v>324</v>
      </c>
    </row>
    <row r="10" spans="2:8" ht="12.75">
      <c r="B10" s="71" t="s">
        <v>530</v>
      </c>
      <c r="C10" s="71"/>
      <c r="D10" s="139" t="s">
        <v>531</v>
      </c>
      <c r="E10" s="103">
        <v>0</v>
      </c>
      <c r="F10" s="103">
        <v>28645</v>
      </c>
      <c r="G10" s="103">
        <v>-28645</v>
      </c>
      <c r="H10" s="140"/>
    </row>
    <row r="11" spans="2:8" ht="12.75">
      <c r="B11" s="71" t="s">
        <v>308</v>
      </c>
      <c r="C11" s="71"/>
      <c r="D11" s="139" t="s">
        <v>309</v>
      </c>
      <c r="E11" s="103">
        <v>632853</v>
      </c>
      <c r="F11" s="103">
        <v>599255</v>
      </c>
      <c r="G11" s="103">
        <f>E11-F11</f>
        <v>33598</v>
      </c>
      <c r="H11" s="140" t="s">
        <v>310</v>
      </c>
    </row>
    <row r="12" spans="2:8" ht="12.75">
      <c r="B12" s="71" t="s">
        <v>311</v>
      </c>
      <c r="C12" s="103"/>
      <c r="D12" s="139" t="s">
        <v>312</v>
      </c>
      <c r="E12" s="103">
        <v>-200000</v>
      </c>
      <c r="F12" s="103">
        <v>0</v>
      </c>
      <c r="G12" s="103">
        <v>-200000</v>
      </c>
      <c r="H12" s="140" t="s">
        <v>310</v>
      </c>
    </row>
    <row r="13" spans="2:8" s="181" customFormat="1" ht="12.75">
      <c r="B13" s="71" t="s">
        <v>720</v>
      </c>
      <c r="C13" s="103"/>
      <c r="D13" s="139" t="s">
        <v>309</v>
      </c>
      <c r="E13" s="103">
        <v>193702</v>
      </c>
      <c r="F13" s="103">
        <v>0</v>
      </c>
      <c r="G13" s="103">
        <v>193702</v>
      </c>
      <c r="H13" s="140"/>
    </row>
    <row r="14" spans="2:8" ht="12.75">
      <c r="B14" s="71" t="s">
        <v>532</v>
      </c>
      <c r="C14" s="71"/>
      <c r="D14" s="139" t="s">
        <v>313</v>
      </c>
      <c r="E14" s="103">
        <v>4910237</v>
      </c>
      <c r="F14" s="103">
        <v>4290094</v>
      </c>
      <c r="G14" s="103">
        <f aca="true" t="shared" si="0" ref="G14:G19">E14-F14</f>
        <v>620143</v>
      </c>
      <c r="H14" s="140" t="s">
        <v>310</v>
      </c>
    </row>
    <row r="15" spans="2:8" ht="12.75">
      <c r="B15" s="142" t="s">
        <v>315</v>
      </c>
      <c r="C15" s="71"/>
      <c r="D15" s="139" t="s">
        <v>195</v>
      </c>
      <c r="E15" s="103">
        <v>430533</v>
      </c>
      <c r="F15" s="103">
        <v>371942</v>
      </c>
      <c r="G15" s="103">
        <f t="shared" si="0"/>
        <v>58591</v>
      </c>
      <c r="H15" s="140" t="s">
        <v>307</v>
      </c>
    </row>
    <row r="16" spans="2:8" ht="12.75">
      <c r="B16" s="71" t="s">
        <v>534</v>
      </c>
      <c r="C16" s="71"/>
      <c r="D16" s="139" t="s">
        <v>533</v>
      </c>
      <c r="E16" s="103">
        <v>1200000</v>
      </c>
      <c r="F16" s="103">
        <v>35633</v>
      </c>
      <c r="G16" s="103">
        <f t="shared" si="0"/>
        <v>1164367</v>
      </c>
      <c r="H16" s="140"/>
    </row>
    <row r="17" spans="2:8" ht="12.75">
      <c r="B17" s="71" t="s">
        <v>535</v>
      </c>
      <c r="C17" s="71"/>
      <c r="D17" s="139" t="s">
        <v>536</v>
      </c>
      <c r="E17" s="103">
        <v>0</v>
      </c>
      <c r="F17" s="103">
        <v>675</v>
      </c>
      <c r="G17" s="103">
        <f t="shared" si="0"/>
        <v>-675</v>
      </c>
      <c r="H17" s="140" t="s">
        <v>314</v>
      </c>
    </row>
    <row r="18" spans="2:8" ht="12.75">
      <c r="B18" s="142" t="s">
        <v>316</v>
      </c>
      <c r="C18" s="71"/>
      <c r="D18" s="141" t="s">
        <v>236</v>
      </c>
      <c r="E18" s="103">
        <v>154949</v>
      </c>
      <c r="F18" s="103">
        <v>75395</v>
      </c>
      <c r="G18" s="103">
        <f t="shared" si="0"/>
        <v>79554</v>
      </c>
      <c r="H18" s="140" t="s">
        <v>317</v>
      </c>
    </row>
    <row r="19" spans="2:8" ht="12.75">
      <c r="B19" s="142" t="s">
        <v>318</v>
      </c>
      <c r="C19" s="71"/>
      <c r="D19" s="141" t="s">
        <v>237</v>
      </c>
      <c r="E19" s="103">
        <v>470050</v>
      </c>
      <c r="F19" s="103">
        <v>93300</v>
      </c>
      <c r="G19" s="103">
        <f t="shared" si="0"/>
        <v>376750</v>
      </c>
      <c r="H19" s="140" t="s">
        <v>319</v>
      </c>
    </row>
    <row r="20" spans="2:9" ht="12.75">
      <c r="B20" s="142" t="s">
        <v>320</v>
      </c>
      <c r="C20" s="71"/>
      <c r="D20" s="141" t="s">
        <v>322</v>
      </c>
      <c r="E20" s="103">
        <v>-562500</v>
      </c>
      <c r="F20" s="103">
        <v>-562500</v>
      </c>
      <c r="G20" s="103">
        <v>0</v>
      </c>
      <c r="H20" s="140" t="s">
        <v>321</v>
      </c>
      <c r="I20" t="s">
        <v>325</v>
      </c>
    </row>
    <row r="21" spans="2:9" ht="12.75">
      <c r="B21" s="142" t="s">
        <v>396</v>
      </c>
      <c r="C21" s="71"/>
      <c r="D21" s="141" t="s">
        <v>323</v>
      </c>
      <c r="E21" s="103">
        <v>1400000</v>
      </c>
      <c r="F21" s="103">
        <v>0</v>
      </c>
      <c r="G21" s="103">
        <v>1400000</v>
      </c>
      <c r="H21" s="140"/>
      <c r="I21" t="s">
        <v>326</v>
      </c>
    </row>
    <row r="22" spans="2:8" ht="12.75">
      <c r="B22" s="142" t="s">
        <v>538</v>
      </c>
      <c r="C22" s="71"/>
      <c r="D22" s="141" t="s">
        <v>537</v>
      </c>
      <c r="E22" s="103">
        <v>5311041</v>
      </c>
      <c r="F22" s="103">
        <v>4617229</v>
      </c>
      <c r="G22" s="103">
        <f>E22-F22</f>
        <v>693812</v>
      </c>
      <c r="H22" s="140"/>
    </row>
    <row r="23" spans="2:8" ht="12.75">
      <c r="B23" s="71"/>
      <c r="C23" s="71"/>
      <c r="D23" s="139"/>
      <c r="E23" s="103"/>
      <c r="F23" s="103"/>
      <c r="G23" s="103"/>
      <c r="H23" s="140"/>
    </row>
    <row r="24" spans="2:8" s="1" customFormat="1" ht="12.75">
      <c r="B24" s="71"/>
      <c r="C24" s="71"/>
      <c r="D24" s="143"/>
      <c r="E24" s="103"/>
      <c r="F24" s="103"/>
      <c r="G24" s="103"/>
      <c r="H24" s="140"/>
    </row>
    <row r="25" spans="2:8" ht="12.75">
      <c r="B25" s="74" t="s">
        <v>10</v>
      </c>
      <c r="C25" s="74"/>
      <c r="D25" s="144"/>
      <c r="E25" s="121">
        <f>SUM(E9:E24)</f>
        <v>13940865</v>
      </c>
      <c r="F25" s="121">
        <f>SUM(F9:F24)</f>
        <v>9549668</v>
      </c>
      <c r="G25" s="121">
        <f>SUM(G9:G22)</f>
        <v>4391197</v>
      </c>
      <c r="H25" s="123"/>
    </row>
  </sheetData>
  <printOptions/>
  <pageMargins left="0.3937007874015748" right="0.3937007874015748" top="0.7480314960629921" bottom="0.3937007874015748" header="0" footer="0"/>
  <pageSetup fitToHeight="0" horizontalDpi="600" verticalDpi="600" orientation="portrait" paperSize="9" r:id="rId1"/>
  <headerFooter alignWithMargins="0">
    <oddFooter>&amp;L&amp;8Dok.nr. 886-15 Sag nr. 16120-13&amp;R&amp;P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2"/>
  <sheetViews>
    <sheetView workbookViewId="0" topLeftCell="A1">
      <selection activeCell="D38" sqref="D38"/>
    </sheetView>
  </sheetViews>
  <sheetFormatPr defaultColWidth="9.140625" defaultRowHeight="12.75"/>
  <cols>
    <col min="1" max="1" width="4.421875" style="0" customWidth="1"/>
    <col min="2" max="2" width="4.00390625" style="0" customWidth="1"/>
    <col min="3" max="3" width="27.421875" style="0" customWidth="1"/>
    <col min="5" max="5" width="12.421875" style="0" customWidth="1"/>
    <col min="6" max="6" width="11.421875" style="0" customWidth="1"/>
    <col min="7" max="7" width="14.421875" style="0" customWidth="1"/>
    <col min="8" max="8" width="13.421875" style="5" customWidth="1"/>
  </cols>
  <sheetData>
    <row r="1" ht="13.8" thickBot="1"/>
    <row r="2" spans="2:8" ht="25.2" thickBot="1">
      <c r="B2" s="52" t="str">
        <f>Total!B1</f>
        <v>Budgetoverførsler fra 2014 til 2015</v>
      </c>
      <c r="C2" s="53"/>
      <c r="D2" s="53"/>
      <c r="E2" s="53"/>
      <c r="F2" s="53"/>
      <c r="G2" s="53"/>
      <c r="H2" s="54"/>
    </row>
    <row r="4" spans="2:3" ht="17.4">
      <c r="B4" s="42" t="s">
        <v>13</v>
      </c>
      <c r="C4" s="2"/>
    </row>
    <row r="5" ht="17.4">
      <c r="B5" s="42" t="s">
        <v>16</v>
      </c>
    </row>
    <row r="6" spans="2:8" s="1" customFormat="1" ht="39" customHeight="1">
      <c r="B6" s="61" t="s">
        <v>23</v>
      </c>
      <c r="C6" s="61"/>
      <c r="D6" s="62" t="s">
        <v>24</v>
      </c>
      <c r="E6" s="63" t="s">
        <v>469</v>
      </c>
      <c r="F6" s="63" t="s">
        <v>470</v>
      </c>
      <c r="G6" s="60" t="s">
        <v>466</v>
      </c>
      <c r="H6" s="63" t="s">
        <v>17</v>
      </c>
    </row>
    <row r="7" ht="24.75" customHeight="1">
      <c r="G7" s="48" t="s">
        <v>20</v>
      </c>
    </row>
    <row r="8" ht="14.1" customHeight="1">
      <c r="G8" s="24"/>
    </row>
    <row r="9" spans="5:8" ht="12.75">
      <c r="E9" s="4">
        <v>0</v>
      </c>
      <c r="F9" s="4">
        <v>0</v>
      </c>
      <c r="G9" s="4">
        <f>SUM(E9-F9)</f>
        <v>0</v>
      </c>
      <c r="H9" s="14"/>
    </row>
    <row r="10" spans="5:8" ht="12.75">
      <c r="E10" s="4"/>
      <c r="F10" s="4"/>
      <c r="G10" s="4"/>
      <c r="H10" s="14"/>
    </row>
    <row r="11" spans="2:8" s="1" customFormat="1" ht="12.75">
      <c r="B11" s="1" t="s">
        <v>10</v>
      </c>
      <c r="E11" s="15"/>
      <c r="F11" s="15"/>
      <c r="G11" s="15">
        <f>SUM(G9:G9)</f>
        <v>0</v>
      </c>
      <c r="H11" s="16"/>
    </row>
    <row r="12" spans="5:8" ht="12.75">
      <c r="E12" s="4"/>
      <c r="F12" s="4"/>
      <c r="G12" s="4"/>
      <c r="H12" s="14"/>
    </row>
  </sheetData>
  <printOptions/>
  <pageMargins left="0.3937007874015748" right="0.3937007874015748" top="0.7480314960629921" bottom="0.3937007874015748" header="0" footer="0"/>
  <pageSetup horizontalDpi="600" verticalDpi="600" orientation="portrait" paperSize="9" r:id="rId1"/>
  <headerFooter alignWithMargins="0">
    <oddFooter>&amp;L&amp;8Dok.nr. 886-15 Sag nr. 16120-13&amp;R&amp;P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8"/>
  <sheetViews>
    <sheetView workbookViewId="0" topLeftCell="A1">
      <selection activeCell="G25" sqref="G25"/>
    </sheetView>
  </sheetViews>
  <sheetFormatPr defaultColWidth="9.140625" defaultRowHeight="12.75"/>
  <cols>
    <col min="1" max="1" width="4.421875" style="0" customWidth="1"/>
    <col min="2" max="2" width="4.00390625" style="0" customWidth="1"/>
    <col min="3" max="3" width="30.57421875" style="0" customWidth="1"/>
    <col min="5" max="5" width="11.421875" style="0" customWidth="1"/>
    <col min="6" max="6" width="12.421875" style="0" customWidth="1"/>
    <col min="7" max="7" width="13.421875" style="0" customWidth="1"/>
    <col min="8" max="8" width="11.421875" style="5" customWidth="1"/>
  </cols>
  <sheetData>
    <row r="1" ht="13.8" thickBot="1"/>
    <row r="2" spans="2:8" ht="25.2" thickBot="1">
      <c r="B2" s="52" t="str">
        <f>Total!B1</f>
        <v>Budgetoverførsler fra 2014 til 2015</v>
      </c>
      <c r="C2" s="53"/>
      <c r="D2" s="53"/>
      <c r="E2" s="53"/>
      <c r="F2" s="53"/>
      <c r="G2" s="53"/>
      <c r="H2" s="53"/>
    </row>
    <row r="4" spans="2:3" ht="17.4">
      <c r="B4" s="42" t="s">
        <v>25</v>
      </c>
      <c r="C4" s="2"/>
    </row>
    <row r="5" ht="17.4">
      <c r="B5" s="42" t="s">
        <v>165</v>
      </c>
    </row>
    <row r="6" spans="2:8" s="1" customFormat="1" ht="39" customHeight="1">
      <c r="B6" s="61" t="s">
        <v>23</v>
      </c>
      <c r="C6" s="61"/>
      <c r="D6" s="62" t="s">
        <v>24</v>
      </c>
      <c r="E6" s="63" t="s">
        <v>469</v>
      </c>
      <c r="F6" s="63" t="s">
        <v>470</v>
      </c>
      <c r="G6" s="60" t="s">
        <v>466</v>
      </c>
      <c r="H6" s="63" t="s">
        <v>17</v>
      </c>
    </row>
    <row r="7" ht="24.75" customHeight="1">
      <c r="G7" s="48" t="s">
        <v>20</v>
      </c>
    </row>
    <row r="8" spans="3:7" ht="14.1" customHeight="1">
      <c r="C8" s="125" t="s">
        <v>251</v>
      </c>
      <c r="G8" s="24"/>
    </row>
    <row r="9" spans="2:8" s="21" customFormat="1" ht="12.75" customHeight="1">
      <c r="B9" s="32">
        <v>502</v>
      </c>
      <c r="C9" s="33" t="s">
        <v>163</v>
      </c>
      <c r="D9" s="51" t="s">
        <v>207</v>
      </c>
      <c r="E9" s="35">
        <v>8934288</v>
      </c>
      <c r="F9" s="35">
        <v>3426123</v>
      </c>
      <c r="G9" s="35">
        <f>SUM(E9-F9)</f>
        <v>5508165</v>
      </c>
      <c r="H9" s="22" t="s">
        <v>645</v>
      </c>
    </row>
    <row r="10" spans="2:8" s="21" customFormat="1" ht="12.75" customHeight="1">
      <c r="B10" s="32">
        <v>502</v>
      </c>
      <c r="C10" s="33" t="s">
        <v>164</v>
      </c>
      <c r="D10" s="51" t="s">
        <v>208</v>
      </c>
      <c r="E10" s="35">
        <v>1998506</v>
      </c>
      <c r="F10" s="35">
        <v>671087</v>
      </c>
      <c r="G10" s="126">
        <f>SUM(E10-F10)</f>
        <v>1327419</v>
      </c>
      <c r="H10" s="22" t="s">
        <v>645</v>
      </c>
    </row>
    <row r="11" spans="3:8" s="1" customFormat="1" ht="12.75">
      <c r="C11" s="1" t="s">
        <v>252</v>
      </c>
      <c r="E11" s="15"/>
      <c r="F11" s="15"/>
      <c r="G11" s="15">
        <f>SUM(G9:G10)</f>
        <v>6835584</v>
      </c>
      <c r="H11" s="16"/>
    </row>
    <row r="12" spans="5:8" s="1" customFormat="1" ht="12.75">
      <c r="E12" s="15"/>
      <c r="F12" s="15"/>
      <c r="G12" s="15"/>
      <c r="H12" s="16"/>
    </row>
    <row r="13" spans="5:8" ht="12.75">
      <c r="E13" s="4"/>
      <c r="F13" s="4"/>
      <c r="G13" s="4"/>
      <c r="H13" s="14"/>
    </row>
    <row r="14" ht="12.75">
      <c r="C14" s="125" t="s">
        <v>254</v>
      </c>
    </row>
    <row r="15" spans="2:8" s="21" customFormat="1" ht="12.75" customHeight="1">
      <c r="B15" s="32">
        <v>103</v>
      </c>
      <c r="C15" s="124" t="s">
        <v>249</v>
      </c>
      <c r="D15" s="51" t="s">
        <v>207</v>
      </c>
      <c r="E15" s="35">
        <v>-6153063</v>
      </c>
      <c r="F15" s="35">
        <v>908225</v>
      </c>
      <c r="G15" s="127">
        <f>SUM(E15-F15)</f>
        <v>-7061288</v>
      </c>
      <c r="H15" s="22" t="s">
        <v>645</v>
      </c>
    </row>
    <row r="17" ht="12.75">
      <c r="G17" s="4"/>
    </row>
    <row r="18" spans="6:7" ht="12.75">
      <c r="F18" t="s">
        <v>14</v>
      </c>
      <c r="G18" s="4">
        <f>SUM(G11:G15)</f>
        <v>-225704</v>
      </c>
    </row>
  </sheetData>
  <printOptions/>
  <pageMargins left="0.3937007874015748" right="0.3937007874015748" top="0.7480314960629921" bottom="0.3937007874015748" header="0" footer="0"/>
  <pageSetup horizontalDpi="600" verticalDpi="600" orientation="portrait" paperSize="9" r:id="rId1"/>
  <headerFooter alignWithMargins="0">
    <oddFooter>&amp;L&amp;8Dok.nr. 886-15 Sag nr. 16120-13&amp;R&amp;P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3"/>
  <sheetViews>
    <sheetView workbookViewId="0" topLeftCell="A1">
      <selection activeCell="D38" sqref="D38"/>
    </sheetView>
  </sheetViews>
  <sheetFormatPr defaultColWidth="9.140625" defaultRowHeight="12.75"/>
  <cols>
    <col min="1" max="1" width="4.421875" style="0" customWidth="1"/>
    <col min="2" max="2" width="4.00390625" style="0" customWidth="1"/>
    <col min="3" max="3" width="27.57421875" style="0" customWidth="1"/>
    <col min="4" max="4" width="8.421875" style="0" customWidth="1"/>
    <col min="5" max="6" width="12.421875" style="0" customWidth="1"/>
    <col min="7" max="7" width="14.421875" style="0" customWidth="1"/>
    <col min="8" max="8" width="13.421875" style="5" customWidth="1"/>
    <col min="9" max="9" width="14.57421875" style="0" customWidth="1"/>
  </cols>
  <sheetData>
    <row r="1" ht="13.8" thickBot="1"/>
    <row r="2" spans="2:8" ht="25.2" thickBot="1">
      <c r="B2" s="52" t="str">
        <f>Total!B1</f>
        <v>Budgetoverførsler fra 2014 til 2015</v>
      </c>
      <c r="C2" s="53"/>
      <c r="D2" s="53"/>
      <c r="E2" s="53"/>
      <c r="F2" s="53"/>
      <c r="G2" s="53"/>
      <c r="H2" s="53"/>
    </row>
    <row r="4" spans="2:3" ht="17.4">
      <c r="B4" s="2" t="s">
        <v>9</v>
      </c>
      <c r="C4" s="2"/>
    </row>
    <row r="5" ht="17.4">
      <c r="B5" s="2" t="s">
        <v>167</v>
      </c>
    </row>
    <row r="6" spans="2:8" s="1" customFormat="1" ht="39" customHeight="1">
      <c r="B6" s="61" t="s">
        <v>23</v>
      </c>
      <c r="C6" s="61"/>
      <c r="D6" s="62" t="s">
        <v>24</v>
      </c>
      <c r="E6" s="63" t="s">
        <v>469</v>
      </c>
      <c r="F6" s="63" t="s">
        <v>470</v>
      </c>
      <c r="G6" s="60" t="s">
        <v>466</v>
      </c>
      <c r="H6" s="63" t="s">
        <v>17</v>
      </c>
    </row>
    <row r="7" ht="24.75" customHeight="1">
      <c r="G7" s="48" t="s">
        <v>20</v>
      </c>
    </row>
    <row r="8" ht="14.1" customHeight="1">
      <c r="G8" s="24"/>
    </row>
    <row r="9" spans="2:8" ht="12.75">
      <c r="B9">
        <v>502</v>
      </c>
      <c r="C9" t="s">
        <v>250</v>
      </c>
      <c r="E9" s="4">
        <v>-3135000</v>
      </c>
      <c r="F9" s="4">
        <v>-750557</v>
      </c>
      <c r="G9" s="4">
        <f>SUM(E9-F9)</f>
        <v>-2384443</v>
      </c>
      <c r="H9" s="14" t="s">
        <v>645</v>
      </c>
    </row>
    <row r="10" spans="3:8" ht="12.75">
      <c r="C10" t="s">
        <v>255</v>
      </c>
      <c r="E10" s="4">
        <v>0</v>
      </c>
      <c r="F10" s="4">
        <v>46526</v>
      </c>
      <c r="G10" s="4">
        <f>SUM(E10-F10)</f>
        <v>-46526</v>
      </c>
      <c r="H10" s="14" t="s">
        <v>645</v>
      </c>
    </row>
    <row r="11" spans="5:8" ht="12.75">
      <c r="E11" s="4"/>
      <c r="F11" s="4"/>
      <c r="G11" s="4">
        <f>SUM(G9:G10)</f>
        <v>-2430969</v>
      </c>
      <c r="H11" s="14" t="s">
        <v>394</v>
      </c>
    </row>
    <row r="12" spans="2:8" s="1" customFormat="1" ht="12.75">
      <c r="B12" s="1" t="s">
        <v>10</v>
      </c>
      <c r="E12" s="15"/>
      <c r="F12" s="15"/>
      <c r="G12" s="15">
        <v>0</v>
      </c>
      <c r="H12" s="16"/>
    </row>
    <row r="13" spans="5:8" ht="12.75">
      <c r="E13" s="4"/>
      <c r="F13" s="4"/>
      <c r="G13" s="4"/>
      <c r="H13" s="14"/>
    </row>
  </sheetData>
  <printOptions/>
  <pageMargins left="0.3937007874015748" right="0.3937007874015748" top="0.7480314960629921" bottom="0.3937007874015748" header="0" footer="0"/>
  <pageSetup horizontalDpi="600" verticalDpi="600" orientation="portrait" paperSize="9" r:id="rId1"/>
  <headerFooter alignWithMargins="0">
    <oddFooter>&amp;L&amp;8Dok.nr. 886-15 Sag nr. 16120-13&amp;R&amp;P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G22" sqref="G22"/>
    </sheetView>
  </sheetViews>
  <sheetFormatPr defaultColWidth="9.140625" defaultRowHeight="12.75"/>
  <sheetData/>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I137"/>
  <sheetViews>
    <sheetView workbookViewId="0" topLeftCell="A1">
      <pane ySplit="6" topLeftCell="A7" activePane="bottomLeft" state="frozen"/>
      <selection pane="topLeft" activeCell="D38" sqref="D38"/>
      <selection pane="bottomLeft" activeCell="L19" sqref="L19"/>
    </sheetView>
  </sheetViews>
  <sheetFormatPr defaultColWidth="9.140625" defaultRowHeight="12.75"/>
  <cols>
    <col min="1" max="1" width="4.421875" style="0" customWidth="1"/>
    <col min="2" max="2" width="4.00390625" style="0" customWidth="1"/>
    <col min="3" max="3" width="33.421875" style="0" customWidth="1"/>
    <col min="5" max="5" width="12.421875" style="0" customWidth="1"/>
    <col min="6" max="6" width="11.421875" style="0" customWidth="1"/>
    <col min="7" max="7" width="14.00390625" style="0" customWidth="1"/>
    <col min="8" max="8" width="8.57421875" style="5" customWidth="1"/>
    <col min="9" max="9" width="10.421875" style="0" bestFit="1" customWidth="1"/>
  </cols>
  <sheetData>
    <row r="1" ht="13.8" thickBot="1"/>
    <row r="2" spans="2:8" ht="25.2" thickBot="1">
      <c r="B2" s="52" t="str">
        <f>Total!B1</f>
        <v>Budgetoverførsler fra 2014 til 2015</v>
      </c>
      <c r="C2" s="53"/>
      <c r="D2" s="53"/>
      <c r="E2" s="53"/>
      <c r="F2" s="53"/>
      <c r="G2" s="53"/>
      <c r="H2" s="145"/>
    </row>
    <row r="4" spans="2:3" ht="17.4">
      <c r="B4" s="42" t="s">
        <v>9</v>
      </c>
      <c r="C4" s="2"/>
    </row>
    <row r="5" ht="17.4">
      <c r="B5" s="42" t="s">
        <v>15</v>
      </c>
    </row>
    <row r="6" spans="2:8" s="1" customFormat="1" ht="66.75" customHeight="1">
      <c r="B6" s="61" t="s">
        <v>296</v>
      </c>
      <c r="C6" s="61"/>
      <c r="D6" s="62" t="s">
        <v>24</v>
      </c>
      <c r="E6" s="63" t="s">
        <v>469</v>
      </c>
      <c r="F6" s="63" t="s">
        <v>470</v>
      </c>
      <c r="G6" s="63" t="s">
        <v>466</v>
      </c>
      <c r="H6" s="63" t="s">
        <v>17</v>
      </c>
    </row>
    <row r="7" ht="26.4">
      <c r="G7" s="151" t="s">
        <v>20</v>
      </c>
    </row>
    <row r="8" spans="2:8" s="69" customFormat="1" ht="12.75">
      <c r="B8" s="129" t="s">
        <v>21</v>
      </c>
      <c r="C8" s="128"/>
      <c r="D8" s="128"/>
      <c r="E8" s="128"/>
      <c r="F8" s="128"/>
      <c r="G8" s="128"/>
      <c r="H8" s="147"/>
    </row>
    <row r="9" s="69" customFormat="1" ht="12.75">
      <c r="H9" s="148"/>
    </row>
    <row r="10" spans="2:8" s="69" customFormat="1" ht="12.75">
      <c r="B10" s="128"/>
      <c r="C10" s="128" t="s">
        <v>92</v>
      </c>
      <c r="D10" s="128"/>
      <c r="E10" s="163"/>
      <c r="F10" s="163"/>
      <c r="G10" s="163"/>
      <c r="H10" s="155"/>
    </row>
    <row r="11" spans="2:8" s="69" customFormat="1" ht="12.75">
      <c r="B11" s="128">
        <v>502</v>
      </c>
      <c r="C11" s="128" t="s">
        <v>327</v>
      </c>
      <c r="D11" s="128" t="s">
        <v>265</v>
      </c>
      <c r="E11" s="172">
        <v>-574496</v>
      </c>
      <c r="F11" s="172">
        <v>-780170</v>
      </c>
      <c r="G11" s="172">
        <f>E11-F11</f>
        <v>205674</v>
      </c>
      <c r="H11" s="155" t="s">
        <v>509</v>
      </c>
    </row>
    <row r="12" spans="2:8" s="69" customFormat="1" ht="12.75">
      <c r="B12" s="128">
        <v>502</v>
      </c>
      <c r="C12" s="128" t="s">
        <v>328</v>
      </c>
      <c r="D12" s="128" t="s">
        <v>101</v>
      </c>
      <c r="E12" s="172">
        <v>19210</v>
      </c>
      <c r="F12" s="172">
        <v>178</v>
      </c>
      <c r="G12" s="172">
        <f>E12-F12</f>
        <v>19032</v>
      </c>
      <c r="H12" s="155" t="s">
        <v>509</v>
      </c>
    </row>
    <row r="13" spans="2:8" s="69" customFormat="1" ht="12.75">
      <c r="B13" s="128">
        <v>502</v>
      </c>
      <c r="C13" s="128" t="s">
        <v>125</v>
      </c>
      <c r="D13" s="128" t="s">
        <v>126</v>
      </c>
      <c r="E13" s="172">
        <v>-157050</v>
      </c>
      <c r="F13" s="172">
        <v>-114946</v>
      </c>
      <c r="G13" s="172">
        <f>E13-F13</f>
        <v>-42104</v>
      </c>
      <c r="H13" s="155" t="s">
        <v>509</v>
      </c>
    </row>
    <row r="14" spans="2:8" s="69" customFormat="1" ht="12.75">
      <c r="B14" s="128">
        <v>502</v>
      </c>
      <c r="C14" s="128" t="s">
        <v>127</v>
      </c>
      <c r="D14" s="128" t="s">
        <v>128</v>
      </c>
      <c r="E14" s="172">
        <v>-1460665</v>
      </c>
      <c r="F14" s="172">
        <v>-1480841</v>
      </c>
      <c r="G14" s="172">
        <f>E14-F14</f>
        <v>20176</v>
      </c>
      <c r="H14" s="155" t="s">
        <v>509</v>
      </c>
    </row>
    <row r="15" spans="2:8" s="69" customFormat="1" ht="12.75">
      <c r="B15" s="128"/>
      <c r="C15" s="128"/>
      <c r="D15" s="128"/>
      <c r="E15" s="172"/>
      <c r="F15" s="172"/>
      <c r="G15" s="172"/>
      <c r="H15" s="155"/>
    </row>
    <row r="16" spans="2:8" s="69" customFormat="1" ht="12.75">
      <c r="B16" s="128"/>
      <c r="C16" s="128" t="s">
        <v>329</v>
      </c>
      <c r="D16" s="128"/>
      <c r="E16" s="172"/>
      <c r="F16" s="172"/>
      <c r="G16" s="172"/>
      <c r="H16" s="155"/>
    </row>
    <row r="17" spans="2:8" s="69" customFormat="1" ht="12.75">
      <c r="B17" s="128">
        <v>504</v>
      </c>
      <c r="C17" s="128" t="s">
        <v>330</v>
      </c>
      <c r="D17" s="128" t="s">
        <v>101</v>
      </c>
      <c r="E17" s="173">
        <v>-6651187</v>
      </c>
      <c r="F17" s="173">
        <v>321720</v>
      </c>
      <c r="G17" s="130">
        <f>E17-F17</f>
        <v>-6972907</v>
      </c>
      <c r="H17" s="155" t="s">
        <v>505</v>
      </c>
    </row>
    <row r="18" spans="2:8" s="69" customFormat="1" ht="12.75">
      <c r="B18" s="128">
        <v>504</v>
      </c>
      <c r="C18" s="128" t="s">
        <v>504</v>
      </c>
      <c r="D18" s="128" t="s">
        <v>101</v>
      </c>
      <c r="E18" s="173">
        <v>0</v>
      </c>
      <c r="F18" s="173">
        <v>-350106</v>
      </c>
      <c r="G18" s="130">
        <f>E18-F18</f>
        <v>350106</v>
      </c>
      <c r="H18" s="155" t="s">
        <v>505</v>
      </c>
    </row>
    <row r="19" spans="2:8" s="69" customFormat="1" ht="12.75">
      <c r="B19" s="128">
        <v>504</v>
      </c>
      <c r="C19" s="128" t="s">
        <v>506</v>
      </c>
      <c r="D19" s="128" t="s">
        <v>128</v>
      </c>
      <c r="E19" s="173">
        <v>1303701</v>
      </c>
      <c r="F19" s="173">
        <v>1067950</v>
      </c>
      <c r="G19" s="130">
        <f>E19-F19</f>
        <v>235751</v>
      </c>
      <c r="H19" s="155" t="s">
        <v>505</v>
      </c>
    </row>
    <row r="20" spans="2:8" s="69" customFormat="1" ht="12.75">
      <c r="B20" s="128">
        <v>504</v>
      </c>
      <c r="C20" s="128" t="s">
        <v>507</v>
      </c>
      <c r="D20" s="128" t="s">
        <v>508</v>
      </c>
      <c r="E20" s="173">
        <v>13850940</v>
      </c>
      <c r="F20" s="173">
        <v>13850940</v>
      </c>
      <c r="G20" s="130">
        <f>E20-F20</f>
        <v>0</v>
      </c>
      <c r="H20" s="155" t="s">
        <v>505</v>
      </c>
    </row>
    <row r="21" spans="2:8" s="69" customFormat="1" ht="12.75">
      <c r="B21" s="128"/>
      <c r="C21" s="128"/>
      <c r="D21" s="128"/>
      <c r="E21" s="173"/>
      <c r="F21" s="173"/>
      <c r="G21" s="130"/>
      <c r="H21" s="155"/>
    </row>
    <row r="22" spans="2:8" s="69" customFormat="1" ht="12.75">
      <c r="B22" s="128"/>
      <c r="C22" s="128"/>
      <c r="D22" s="128"/>
      <c r="E22" s="130"/>
      <c r="F22" s="130"/>
      <c r="G22" s="130"/>
      <c r="H22" s="155"/>
    </row>
    <row r="23" spans="2:8" s="69" customFormat="1" ht="12.75">
      <c r="B23" s="128">
        <v>100</v>
      </c>
      <c r="C23" s="128" t="s">
        <v>135</v>
      </c>
      <c r="D23" s="128" t="s">
        <v>147</v>
      </c>
      <c r="E23" s="130">
        <v>6808336</v>
      </c>
      <c r="F23" s="130">
        <v>7224244</v>
      </c>
      <c r="G23" s="130">
        <f>E23-F23</f>
        <v>-415908</v>
      </c>
      <c r="H23" s="155" t="s">
        <v>542</v>
      </c>
    </row>
    <row r="24" spans="2:8" s="69" customFormat="1" ht="12.75">
      <c r="B24" s="128">
        <v>101</v>
      </c>
      <c r="C24" s="128" t="s">
        <v>130</v>
      </c>
      <c r="D24" s="128" t="s">
        <v>147</v>
      </c>
      <c r="E24" s="130">
        <v>9475811</v>
      </c>
      <c r="F24" s="130">
        <v>9299246</v>
      </c>
      <c r="G24" s="130">
        <f aca="true" t="shared" si="0" ref="G24:G39">E24-F24</f>
        <v>176565</v>
      </c>
      <c r="H24" s="155" t="s">
        <v>542</v>
      </c>
    </row>
    <row r="25" spans="2:8" s="69" customFormat="1" ht="12.75">
      <c r="B25" s="128">
        <v>102</v>
      </c>
      <c r="C25" s="128" t="s">
        <v>136</v>
      </c>
      <c r="D25" s="128" t="s">
        <v>147</v>
      </c>
      <c r="E25" s="130">
        <v>8072075</v>
      </c>
      <c r="F25" s="130">
        <v>7853087</v>
      </c>
      <c r="G25" s="130">
        <f t="shared" si="0"/>
        <v>218988</v>
      </c>
      <c r="H25" s="155" t="s">
        <v>542</v>
      </c>
    </row>
    <row r="26" spans="2:8" s="69" customFormat="1" ht="12.75">
      <c r="B26" s="128">
        <v>103</v>
      </c>
      <c r="C26" s="128" t="s">
        <v>137</v>
      </c>
      <c r="D26" s="128" t="s">
        <v>147</v>
      </c>
      <c r="E26" s="130">
        <v>15726777</v>
      </c>
      <c r="F26" s="130">
        <v>14955737</v>
      </c>
      <c r="G26" s="130">
        <f t="shared" si="0"/>
        <v>771040</v>
      </c>
      <c r="H26" s="155" t="s">
        <v>542</v>
      </c>
    </row>
    <row r="27" spans="2:8" s="69" customFormat="1" ht="12.75">
      <c r="B27" s="128">
        <v>104</v>
      </c>
      <c r="C27" s="128" t="s">
        <v>138</v>
      </c>
      <c r="D27" s="128" t="s">
        <v>147</v>
      </c>
      <c r="E27" s="130">
        <v>11614524</v>
      </c>
      <c r="F27" s="130">
        <v>10623262</v>
      </c>
      <c r="G27" s="172">
        <f>E27-F27-140536</f>
        <v>850726</v>
      </c>
      <c r="H27" s="155" t="s">
        <v>542</v>
      </c>
    </row>
    <row r="28" spans="2:8" s="69" customFormat="1" ht="12.75">
      <c r="B28" s="128">
        <v>105</v>
      </c>
      <c r="C28" s="128" t="s">
        <v>197</v>
      </c>
      <c r="D28" s="128" t="s">
        <v>147</v>
      </c>
      <c r="E28" s="130">
        <v>6671033</v>
      </c>
      <c r="F28" s="130">
        <v>6210771</v>
      </c>
      <c r="G28" s="130">
        <f t="shared" si="0"/>
        <v>460262</v>
      </c>
      <c r="H28" s="155" t="s">
        <v>542</v>
      </c>
    </row>
    <row r="29" spans="2:8" s="69" customFormat="1" ht="12.75">
      <c r="B29" s="128">
        <v>107</v>
      </c>
      <c r="C29" s="128" t="s">
        <v>139</v>
      </c>
      <c r="D29" s="128" t="s">
        <v>147</v>
      </c>
      <c r="E29" s="130">
        <v>2093108</v>
      </c>
      <c r="F29" s="130">
        <v>1994799</v>
      </c>
      <c r="G29" s="130">
        <f t="shared" si="0"/>
        <v>98309</v>
      </c>
      <c r="H29" s="155" t="s">
        <v>542</v>
      </c>
    </row>
    <row r="30" spans="2:8" s="69" customFormat="1" ht="12.75">
      <c r="B30" s="128">
        <v>108</v>
      </c>
      <c r="C30" s="128" t="s">
        <v>140</v>
      </c>
      <c r="D30" s="128" t="s">
        <v>147</v>
      </c>
      <c r="E30" s="130">
        <v>1586503</v>
      </c>
      <c r="F30" s="130">
        <v>1699318</v>
      </c>
      <c r="G30" s="130">
        <f t="shared" si="0"/>
        <v>-112815</v>
      </c>
      <c r="H30" s="155" t="s">
        <v>542</v>
      </c>
    </row>
    <row r="31" spans="2:8" s="69" customFormat="1" ht="12.75">
      <c r="B31" s="128">
        <v>109</v>
      </c>
      <c r="C31" s="128" t="s">
        <v>141</v>
      </c>
      <c r="D31" s="128" t="s">
        <v>147</v>
      </c>
      <c r="E31" s="130">
        <v>2057743</v>
      </c>
      <c r="F31" s="130">
        <v>1848581</v>
      </c>
      <c r="G31" s="130">
        <f t="shared" si="0"/>
        <v>209162</v>
      </c>
      <c r="H31" s="155" t="s">
        <v>542</v>
      </c>
    </row>
    <row r="32" spans="2:8" s="69" customFormat="1" ht="12.75">
      <c r="B32" s="128">
        <v>110</v>
      </c>
      <c r="C32" s="128" t="s">
        <v>142</v>
      </c>
      <c r="D32" s="128" t="s">
        <v>147</v>
      </c>
      <c r="E32" s="130">
        <v>1991582</v>
      </c>
      <c r="F32" s="130">
        <v>1671396</v>
      </c>
      <c r="G32" s="130">
        <f t="shared" si="0"/>
        <v>320186</v>
      </c>
      <c r="H32" s="155" t="s">
        <v>542</v>
      </c>
    </row>
    <row r="33" spans="2:8" s="69" customFormat="1" ht="12.75">
      <c r="B33" s="128">
        <v>111</v>
      </c>
      <c r="C33" s="128" t="s">
        <v>1</v>
      </c>
      <c r="D33" s="128" t="s">
        <v>147</v>
      </c>
      <c r="E33" s="130">
        <v>3016883</v>
      </c>
      <c r="F33" s="130">
        <v>2886044</v>
      </c>
      <c r="G33" s="130">
        <f t="shared" si="0"/>
        <v>130839</v>
      </c>
      <c r="H33" s="155" t="s">
        <v>542</v>
      </c>
    </row>
    <row r="34" spans="2:8" s="69" customFormat="1" ht="12.75">
      <c r="B34" s="128">
        <v>502</v>
      </c>
      <c r="C34" s="128" t="s">
        <v>92</v>
      </c>
      <c r="D34" s="128" t="s">
        <v>147</v>
      </c>
      <c r="E34" s="130">
        <v>21779438</v>
      </c>
      <c r="F34" s="130">
        <v>21109705</v>
      </c>
      <c r="G34" s="130">
        <f t="shared" si="0"/>
        <v>669733</v>
      </c>
      <c r="H34" s="155" t="s">
        <v>542</v>
      </c>
    </row>
    <row r="35" spans="2:8" s="69" customFormat="1" ht="12.75">
      <c r="B35" s="128">
        <v>504</v>
      </c>
      <c r="C35" s="128" t="s">
        <v>98</v>
      </c>
      <c r="D35" s="128" t="s">
        <v>147</v>
      </c>
      <c r="E35" s="130">
        <v>16910600</v>
      </c>
      <c r="F35" s="130">
        <v>16551546</v>
      </c>
      <c r="G35" s="130">
        <f t="shared" si="0"/>
        <v>359054</v>
      </c>
      <c r="H35" s="155" t="s">
        <v>542</v>
      </c>
    </row>
    <row r="36" spans="2:8" s="69" customFormat="1" ht="12.75">
      <c r="B36" s="128">
        <v>601</v>
      </c>
      <c r="C36" s="128" t="s">
        <v>144</v>
      </c>
      <c r="D36" s="128" t="s">
        <v>147</v>
      </c>
      <c r="E36" s="130">
        <v>14148682</v>
      </c>
      <c r="F36" s="130">
        <v>13998641</v>
      </c>
      <c r="G36" s="130">
        <f t="shared" si="0"/>
        <v>150041</v>
      </c>
      <c r="H36" s="155" t="s">
        <v>542</v>
      </c>
    </row>
    <row r="37" spans="2:8" s="69" customFormat="1" ht="12.75">
      <c r="B37" s="128">
        <v>602</v>
      </c>
      <c r="C37" s="128" t="s">
        <v>145</v>
      </c>
      <c r="D37" s="128" t="s">
        <v>159</v>
      </c>
      <c r="E37" s="130">
        <v>41214006</v>
      </c>
      <c r="F37" s="130">
        <v>39178358</v>
      </c>
      <c r="G37" s="130">
        <f t="shared" si="0"/>
        <v>2035648</v>
      </c>
      <c r="H37" s="155" t="s">
        <v>542</v>
      </c>
    </row>
    <row r="38" spans="2:8" s="69" customFormat="1" ht="12.75">
      <c r="B38" s="128">
        <v>603</v>
      </c>
      <c r="C38" s="128" t="s">
        <v>146</v>
      </c>
      <c r="D38" s="128" t="s">
        <v>147</v>
      </c>
      <c r="E38" s="130">
        <v>15598157</v>
      </c>
      <c r="F38" s="130">
        <v>15079204</v>
      </c>
      <c r="G38" s="130">
        <f t="shared" si="0"/>
        <v>518953</v>
      </c>
      <c r="H38" s="155" t="s">
        <v>542</v>
      </c>
    </row>
    <row r="39" spans="2:8" s="69" customFormat="1" ht="12.75">
      <c r="B39" s="128">
        <v>605</v>
      </c>
      <c r="C39" s="128" t="s">
        <v>78</v>
      </c>
      <c r="D39" s="128" t="s">
        <v>147</v>
      </c>
      <c r="E39" s="130">
        <v>17676318</v>
      </c>
      <c r="F39" s="130">
        <v>16499397</v>
      </c>
      <c r="G39" s="172">
        <f t="shared" si="0"/>
        <v>1176921</v>
      </c>
      <c r="H39" s="155" t="s">
        <v>542</v>
      </c>
    </row>
    <row r="40" spans="2:8" s="69" customFormat="1" ht="12.75">
      <c r="B40" s="128"/>
      <c r="C40" s="128"/>
      <c r="D40" s="128"/>
      <c r="E40" s="130"/>
      <c r="F40" s="130"/>
      <c r="G40" s="130"/>
      <c r="H40" s="155"/>
    </row>
    <row r="41" spans="2:8" s="69" customFormat="1" ht="12.75">
      <c r="B41" s="129" t="s">
        <v>182</v>
      </c>
      <c r="C41" s="128"/>
      <c r="D41" s="128"/>
      <c r="E41" s="128"/>
      <c r="F41" s="128"/>
      <c r="G41" s="128"/>
      <c r="H41" s="147" t="s">
        <v>268</v>
      </c>
    </row>
    <row r="42" spans="2:8" s="69" customFormat="1" ht="12.75">
      <c r="B42" s="128">
        <v>100</v>
      </c>
      <c r="C42" s="128" t="s">
        <v>153</v>
      </c>
      <c r="D42" s="128"/>
      <c r="E42" s="128"/>
      <c r="F42" s="128"/>
      <c r="G42" s="128"/>
      <c r="H42" s="147" t="s">
        <v>268</v>
      </c>
    </row>
    <row r="43" spans="2:8" s="69" customFormat="1" ht="12.75">
      <c r="B43" s="128"/>
      <c r="C43" s="128" t="s">
        <v>150</v>
      </c>
      <c r="D43" s="128" t="s">
        <v>147</v>
      </c>
      <c r="E43" s="130">
        <v>3106250</v>
      </c>
      <c r="F43" s="130">
        <v>3206773</v>
      </c>
      <c r="G43" s="130">
        <f>E43-F43</f>
        <v>-100523</v>
      </c>
      <c r="H43" s="155" t="s">
        <v>542</v>
      </c>
    </row>
    <row r="44" spans="2:8" s="69" customFormat="1" ht="12.75">
      <c r="B44" s="128">
        <v>105</v>
      </c>
      <c r="C44" s="128" t="s">
        <v>269</v>
      </c>
      <c r="D44" s="128"/>
      <c r="E44" s="130"/>
      <c r="F44" s="130"/>
      <c r="G44" s="130"/>
      <c r="H44" s="155"/>
    </row>
    <row r="45" spans="2:8" s="69" customFormat="1" ht="12.75">
      <c r="B45" s="128"/>
      <c r="C45" s="128" t="s">
        <v>150</v>
      </c>
      <c r="D45" s="128" t="s">
        <v>331</v>
      </c>
      <c r="E45" s="130">
        <v>3781996</v>
      </c>
      <c r="F45" s="130">
        <v>3951719</v>
      </c>
      <c r="G45" s="130">
        <f>E45-F45</f>
        <v>-169723</v>
      </c>
      <c r="H45" s="155" t="s">
        <v>542</v>
      </c>
    </row>
    <row r="46" spans="2:8" s="69" customFormat="1" ht="12.75">
      <c r="B46" s="128">
        <v>107</v>
      </c>
      <c r="C46" s="128" t="s">
        <v>139</v>
      </c>
      <c r="D46" s="128"/>
      <c r="E46" s="130"/>
      <c r="F46" s="130"/>
      <c r="G46" s="130"/>
      <c r="H46" s="155"/>
    </row>
    <row r="47" spans="2:8" s="69" customFormat="1" ht="12.75">
      <c r="B47" s="128"/>
      <c r="C47" s="128" t="s">
        <v>150</v>
      </c>
      <c r="D47" s="128" t="s">
        <v>147</v>
      </c>
      <c r="E47" s="130">
        <v>3103667</v>
      </c>
      <c r="F47" s="130">
        <v>3025840</v>
      </c>
      <c r="G47" s="130">
        <f>E47-F47</f>
        <v>77827</v>
      </c>
      <c r="H47" s="155" t="s">
        <v>542</v>
      </c>
    </row>
    <row r="48" spans="2:8" s="69" customFormat="1" ht="12.75">
      <c r="B48" s="128">
        <v>108</v>
      </c>
      <c r="C48" s="128" t="s">
        <v>270</v>
      </c>
      <c r="D48" s="128"/>
      <c r="E48" s="130"/>
      <c r="F48" s="130"/>
      <c r="G48" s="130"/>
      <c r="H48" s="155"/>
    </row>
    <row r="49" spans="2:8" s="69" customFormat="1" ht="12.75">
      <c r="B49" s="128"/>
      <c r="C49" s="128" t="s">
        <v>150</v>
      </c>
      <c r="D49" s="128" t="s">
        <v>147</v>
      </c>
      <c r="E49" s="130">
        <v>3106573</v>
      </c>
      <c r="F49" s="130">
        <v>3169426</v>
      </c>
      <c r="G49" s="130">
        <f>E49-F49</f>
        <v>-62853</v>
      </c>
      <c r="H49" s="155" t="s">
        <v>542</v>
      </c>
    </row>
    <row r="50" spans="2:8" s="69" customFormat="1" ht="12.75">
      <c r="B50" s="128"/>
      <c r="C50" s="128"/>
      <c r="D50" s="128"/>
      <c r="E50" s="130"/>
      <c r="F50" s="130"/>
      <c r="G50" s="130"/>
      <c r="H50" s="155"/>
    </row>
    <row r="51" spans="2:8" s="69" customFormat="1" ht="12.75">
      <c r="B51" s="129" t="s">
        <v>148</v>
      </c>
      <c r="C51" s="128"/>
      <c r="D51" s="128"/>
      <c r="E51" s="130"/>
      <c r="F51" s="130"/>
      <c r="G51" s="130"/>
      <c r="H51" s="147" t="s">
        <v>268</v>
      </c>
    </row>
    <row r="52" spans="2:8" s="69" customFormat="1" ht="12.75">
      <c r="B52" s="132">
        <v>502</v>
      </c>
      <c r="C52" s="128" t="s">
        <v>92</v>
      </c>
      <c r="D52" s="128"/>
      <c r="E52" s="130"/>
      <c r="F52" s="130"/>
      <c r="G52" s="130"/>
      <c r="H52" s="147"/>
    </row>
    <row r="53" spans="2:8" s="69" customFormat="1" ht="12.75">
      <c r="B53" s="129"/>
      <c r="C53" s="128" t="s">
        <v>510</v>
      </c>
      <c r="D53" s="128" t="s">
        <v>128</v>
      </c>
      <c r="E53" s="130">
        <v>0</v>
      </c>
      <c r="F53" s="130">
        <v>-331239</v>
      </c>
      <c r="G53" s="130">
        <f aca="true" t="shared" si="1" ref="G53:G110">E53-F53</f>
        <v>331239</v>
      </c>
      <c r="H53" s="147" t="s">
        <v>509</v>
      </c>
    </row>
    <row r="54" spans="2:8" s="69" customFormat="1" ht="12.75">
      <c r="B54" s="128">
        <v>100</v>
      </c>
      <c r="C54" s="128" t="s">
        <v>153</v>
      </c>
      <c r="D54" s="128"/>
      <c r="E54" s="130"/>
      <c r="F54" s="130"/>
      <c r="G54" s="130"/>
      <c r="H54" s="147" t="s">
        <v>268</v>
      </c>
    </row>
    <row r="55" spans="2:8" s="69" customFormat="1" ht="12.6" customHeight="1">
      <c r="B55" s="128"/>
      <c r="C55" s="128" t="s">
        <v>332</v>
      </c>
      <c r="D55" s="128"/>
      <c r="E55" s="130">
        <v>8770251</v>
      </c>
      <c r="F55" s="130">
        <v>8560662</v>
      </c>
      <c r="G55" s="130">
        <f t="shared" si="1"/>
        <v>209589</v>
      </c>
      <c r="H55" s="147" t="s">
        <v>542</v>
      </c>
    </row>
    <row r="56" spans="2:8" s="69" customFormat="1" ht="12.6" customHeight="1">
      <c r="B56" s="128"/>
      <c r="C56" s="128" t="s">
        <v>267</v>
      </c>
      <c r="D56" s="128"/>
      <c r="E56" s="130">
        <v>1492493</v>
      </c>
      <c r="F56" s="130">
        <v>1196424</v>
      </c>
      <c r="G56" s="130">
        <f t="shared" si="1"/>
        <v>296069</v>
      </c>
      <c r="H56" s="147" t="s">
        <v>542</v>
      </c>
    </row>
    <row r="57" spans="2:8" s="69" customFormat="1" ht="12.6" customHeight="1">
      <c r="B57" s="128"/>
      <c r="C57" s="128" t="s">
        <v>183</v>
      </c>
      <c r="D57" s="128" t="s">
        <v>147</v>
      </c>
      <c r="E57" s="130">
        <v>106011</v>
      </c>
      <c r="F57" s="130">
        <v>0</v>
      </c>
      <c r="G57" s="130">
        <f t="shared" si="1"/>
        <v>106011</v>
      </c>
      <c r="H57" s="155" t="s">
        <v>542</v>
      </c>
    </row>
    <row r="58" spans="2:8" s="69" customFormat="1" ht="12.6" customHeight="1">
      <c r="B58" s="128">
        <v>101</v>
      </c>
      <c r="C58" s="128" t="s">
        <v>149</v>
      </c>
      <c r="D58" s="128"/>
      <c r="E58" s="130"/>
      <c r="F58" s="130"/>
      <c r="G58" s="130" t="s">
        <v>268</v>
      </c>
      <c r="H58" s="155" t="s">
        <v>268</v>
      </c>
    </row>
    <row r="59" spans="2:8" s="69" customFormat="1" ht="12.6" customHeight="1">
      <c r="B59" s="128"/>
      <c r="C59" s="154" t="s">
        <v>333</v>
      </c>
      <c r="D59" s="128" t="s">
        <v>147</v>
      </c>
      <c r="E59" s="164">
        <v>1362890</v>
      </c>
      <c r="F59" s="164">
        <v>1158541</v>
      </c>
      <c r="G59" s="130">
        <f t="shared" si="1"/>
        <v>204349</v>
      </c>
      <c r="H59" s="155" t="s">
        <v>542</v>
      </c>
    </row>
    <row r="60" spans="2:8" s="69" customFormat="1" ht="12.6" customHeight="1">
      <c r="B60" s="128"/>
      <c r="C60" s="128" t="s">
        <v>335</v>
      </c>
      <c r="D60" s="128" t="s">
        <v>147</v>
      </c>
      <c r="E60" s="130">
        <v>1481100</v>
      </c>
      <c r="F60" s="130">
        <v>1953886</v>
      </c>
      <c r="G60" s="130">
        <f t="shared" si="1"/>
        <v>-472786</v>
      </c>
      <c r="H60" s="155" t="s">
        <v>542</v>
      </c>
    </row>
    <row r="61" spans="2:8" s="69" customFormat="1" ht="12.6" customHeight="1">
      <c r="B61" s="128"/>
      <c r="C61" s="128" t="s">
        <v>336</v>
      </c>
      <c r="D61" s="128" t="s">
        <v>266</v>
      </c>
      <c r="E61" s="130">
        <v>10902132</v>
      </c>
      <c r="F61" s="130">
        <v>9481506</v>
      </c>
      <c r="G61" s="172">
        <v>600000</v>
      </c>
      <c r="H61" s="155" t="s">
        <v>542</v>
      </c>
    </row>
    <row r="62" spans="2:8" s="69" customFormat="1" ht="12.6" customHeight="1">
      <c r="B62" s="128"/>
      <c r="C62" s="128" t="s">
        <v>337</v>
      </c>
      <c r="D62" s="128" t="s">
        <v>147</v>
      </c>
      <c r="E62" s="130">
        <v>1122909</v>
      </c>
      <c r="F62" s="130">
        <v>1415656</v>
      </c>
      <c r="G62" s="130">
        <f t="shared" si="1"/>
        <v>-292747</v>
      </c>
      <c r="H62" s="155" t="s">
        <v>542</v>
      </c>
    </row>
    <row r="63" spans="2:8" s="69" customFormat="1" ht="12.6" customHeight="1">
      <c r="B63" s="128"/>
      <c r="C63" s="128" t="s">
        <v>339</v>
      </c>
      <c r="D63" s="128" t="s">
        <v>147</v>
      </c>
      <c r="E63" s="130">
        <v>50000</v>
      </c>
      <c r="F63" s="130">
        <v>0</v>
      </c>
      <c r="G63" s="130">
        <f t="shared" si="1"/>
        <v>50000</v>
      </c>
      <c r="H63" s="155" t="s">
        <v>542</v>
      </c>
    </row>
    <row r="64" spans="2:8" s="69" customFormat="1" ht="12.6" customHeight="1">
      <c r="B64" s="128"/>
      <c r="C64" s="128" t="s">
        <v>543</v>
      </c>
      <c r="D64" s="128" t="s">
        <v>147</v>
      </c>
      <c r="E64" s="130">
        <v>1500000</v>
      </c>
      <c r="F64" s="130">
        <v>1189727</v>
      </c>
      <c r="G64" s="130">
        <f t="shared" si="1"/>
        <v>310273</v>
      </c>
      <c r="H64" s="155" t="s">
        <v>542</v>
      </c>
    </row>
    <row r="65" spans="2:8" s="69" customFormat="1" ht="12.6" customHeight="1">
      <c r="B65" s="128"/>
      <c r="C65" s="128" t="s">
        <v>544</v>
      </c>
      <c r="D65" s="128" t="s">
        <v>147</v>
      </c>
      <c r="E65" s="130">
        <v>0</v>
      </c>
      <c r="F65" s="130">
        <v>12228</v>
      </c>
      <c r="G65" s="130">
        <f t="shared" si="1"/>
        <v>-12228</v>
      </c>
      <c r="H65" s="155" t="s">
        <v>542</v>
      </c>
    </row>
    <row r="66" spans="2:8" s="69" customFormat="1" ht="12.6" customHeight="1">
      <c r="B66" s="128"/>
      <c r="C66" s="128" t="s">
        <v>545</v>
      </c>
      <c r="D66" s="128" t="s">
        <v>147</v>
      </c>
      <c r="E66" s="130">
        <v>35000</v>
      </c>
      <c r="F66" s="130">
        <v>745</v>
      </c>
      <c r="G66" s="130">
        <f t="shared" si="1"/>
        <v>34255</v>
      </c>
      <c r="H66" s="155" t="s">
        <v>542</v>
      </c>
    </row>
    <row r="67" spans="2:8" s="69" customFormat="1" ht="12.75">
      <c r="B67" s="128">
        <v>102</v>
      </c>
      <c r="C67" s="128" t="s">
        <v>136</v>
      </c>
      <c r="D67" s="128"/>
      <c r="E67" s="130"/>
      <c r="F67" s="130"/>
      <c r="G67" s="130" t="s">
        <v>268</v>
      </c>
      <c r="H67" s="155" t="s">
        <v>268</v>
      </c>
    </row>
    <row r="68" spans="2:8" s="69" customFormat="1" ht="12.75">
      <c r="B68" s="128"/>
      <c r="C68" s="154" t="s">
        <v>340</v>
      </c>
      <c r="D68" s="154" t="s">
        <v>147</v>
      </c>
      <c r="E68" s="164">
        <v>27108600</v>
      </c>
      <c r="F68" s="164">
        <v>25898822</v>
      </c>
      <c r="G68" s="130">
        <f t="shared" si="1"/>
        <v>1209778</v>
      </c>
      <c r="H68" s="155" t="s">
        <v>542</v>
      </c>
    </row>
    <row r="69" spans="2:8" s="69" customFormat="1" ht="12.75">
      <c r="B69" s="128"/>
      <c r="C69" s="128" t="s">
        <v>341</v>
      </c>
      <c r="D69" s="154" t="s">
        <v>147</v>
      </c>
      <c r="E69" s="130">
        <v>4344520</v>
      </c>
      <c r="F69" s="130">
        <v>4637730</v>
      </c>
      <c r="G69" s="130">
        <f t="shared" si="1"/>
        <v>-293210</v>
      </c>
      <c r="H69" s="155" t="s">
        <v>542</v>
      </c>
    </row>
    <row r="70" spans="2:8" s="69" customFormat="1" ht="12.75">
      <c r="B70" s="128"/>
      <c r="C70" s="128" t="s">
        <v>342</v>
      </c>
      <c r="D70" s="154" t="s">
        <v>147</v>
      </c>
      <c r="E70" s="130">
        <v>2429640</v>
      </c>
      <c r="F70" s="130">
        <v>2611415</v>
      </c>
      <c r="G70" s="130">
        <f t="shared" si="1"/>
        <v>-181775</v>
      </c>
      <c r="H70" s="155" t="s">
        <v>542</v>
      </c>
    </row>
    <row r="71" spans="2:8" s="69" customFormat="1" ht="12.75">
      <c r="B71" s="128"/>
      <c r="C71" s="128" t="s">
        <v>343</v>
      </c>
      <c r="D71" s="154" t="s">
        <v>147</v>
      </c>
      <c r="E71" s="130">
        <v>2132837</v>
      </c>
      <c r="F71" s="130">
        <v>3101644</v>
      </c>
      <c r="G71" s="130">
        <f t="shared" si="1"/>
        <v>-968807</v>
      </c>
      <c r="H71" s="155" t="s">
        <v>542</v>
      </c>
    </row>
    <row r="72" spans="2:8" s="69" customFormat="1" ht="12.75">
      <c r="B72" s="128"/>
      <c r="C72" s="128" t="s">
        <v>334</v>
      </c>
      <c r="D72" s="154" t="s">
        <v>147</v>
      </c>
      <c r="E72" s="130">
        <v>-1200000</v>
      </c>
      <c r="F72" s="130">
        <v>-1606202</v>
      </c>
      <c r="G72" s="130">
        <f t="shared" si="1"/>
        <v>406202</v>
      </c>
      <c r="H72" s="155" t="s">
        <v>542</v>
      </c>
    </row>
    <row r="73" spans="2:8" s="69" customFormat="1" ht="12.75">
      <c r="B73" s="128"/>
      <c r="C73" s="128" t="s">
        <v>344</v>
      </c>
      <c r="D73" s="154" t="s">
        <v>147</v>
      </c>
      <c r="E73" s="130">
        <v>1106610</v>
      </c>
      <c r="F73" s="130">
        <v>1198349</v>
      </c>
      <c r="G73" s="130">
        <f t="shared" si="1"/>
        <v>-91739</v>
      </c>
      <c r="H73" s="155" t="s">
        <v>542</v>
      </c>
    </row>
    <row r="74" spans="2:8" s="69" customFormat="1" ht="12.75">
      <c r="B74" s="128"/>
      <c r="C74" s="128" t="s">
        <v>345</v>
      </c>
      <c r="D74" s="154" t="s">
        <v>147</v>
      </c>
      <c r="E74" s="130">
        <v>24340</v>
      </c>
      <c r="F74" s="130">
        <v>23646</v>
      </c>
      <c r="G74" s="130">
        <f t="shared" si="1"/>
        <v>694</v>
      </c>
      <c r="H74" s="155" t="s">
        <v>542</v>
      </c>
    </row>
    <row r="75" spans="2:8" s="69" customFormat="1" ht="12.75">
      <c r="B75" s="128"/>
      <c r="C75" s="128" t="s">
        <v>546</v>
      </c>
      <c r="D75" s="128" t="s">
        <v>147</v>
      </c>
      <c r="E75" s="130">
        <v>173000</v>
      </c>
      <c r="F75" s="130">
        <v>0</v>
      </c>
      <c r="G75" s="130">
        <f t="shared" si="1"/>
        <v>173000</v>
      </c>
      <c r="H75" s="155" t="s">
        <v>542</v>
      </c>
    </row>
    <row r="76" spans="2:8" s="69" customFormat="1" ht="12.75">
      <c r="B76" s="128">
        <v>103</v>
      </c>
      <c r="C76" s="128" t="s">
        <v>151</v>
      </c>
      <c r="D76" s="128"/>
      <c r="E76" s="128"/>
      <c r="F76" s="128"/>
      <c r="G76" s="130" t="s">
        <v>268</v>
      </c>
      <c r="H76" s="147" t="s">
        <v>268</v>
      </c>
    </row>
    <row r="77" spans="2:8" s="69" customFormat="1" ht="12.75">
      <c r="B77" s="128"/>
      <c r="C77" s="154" t="s">
        <v>346</v>
      </c>
      <c r="D77" s="154" t="s">
        <v>147</v>
      </c>
      <c r="E77" s="130">
        <v>1043960</v>
      </c>
      <c r="F77" s="130">
        <v>0</v>
      </c>
      <c r="G77" s="130">
        <f t="shared" si="1"/>
        <v>1043960</v>
      </c>
      <c r="H77" s="155" t="s">
        <v>542</v>
      </c>
    </row>
    <row r="78" spans="2:8" s="69" customFormat="1" ht="26.4">
      <c r="B78" s="128"/>
      <c r="C78" s="165" t="s">
        <v>216</v>
      </c>
      <c r="D78" s="128" t="s">
        <v>147</v>
      </c>
      <c r="E78" s="130">
        <v>200000</v>
      </c>
      <c r="F78" s="130">
        <v>0</v>
      </c>
      <c r="G78" s="130">
        <f t="shared" si="1"/>
        <v>200000</v>
      </c>
      <c r="H78" s="155" t="s">
        <v>542</v>
      </c>
    </row>
    <row r="79" spans="2:8" s="69" customFormat="1" ht="12.75">
      <c r="B79" s="128"/>
      <c r="C79" s="128" t="s">
        <v>184</v>
      </c>
      <c r="D79" s="128" t="s">
        <v>186</v>
      </c>
      <c r="E79" s="130">
        <v>-72681</v>
      </c>
      <c r="F79" s="130">
        <v>-67826</v>
      </c>
      <c r="G79" s="130">
        <f t="shared" si="1"/>
        <v>-4855</v>
      </c>
      <c r="H79" s="155" t="s">
        <v>542</v>
      </c>
    </row>
    <row r="80" spans="2:8" s="69" customFormat="1" ht="12.75">
      <c r="B80" s="128"/>
      <c r="C80" s="128" t="s">
        <v>185</v>
      </c>
      <c r="D80" s="128" t="s">
        <v>186</v>
      </c>
      <c r="E80" s="130">
        <v>544749</v>
      </c>
      <c r="F80" s="130">
        <v>-96310</v>
      </c>
      <c r="G80" s="130">
        <f t="shared" si="1"/>
        <v>641059</v>
      </c>
      <c r="H80" s="155" t="s">
        <v>542</v>
      </c>
    </row>
    <row r="81" spans="2:8" s="69" customFormat="1" ht="12.75">
      <c r="B81" s="128"/>
      <c r="C81" s="128" t="s">
        <v>271</v>
      </c>
      <c r="D81" s="128" t="s">
        <v>186</v>
      </c>
      <c r="E81" s="130">
        <v>350000</v>
      </c>
      <c r="F81" s="130">
        <v>308208</v>
      </c>
      <c r="G81" s="130">
        <f t="shared" si="1"/>
        <v>41792</v>
      </c>
      <c r="H81" s="155" t="s">
        <v>542</v>
      </c>
    </row>
    <row r="82" spans="2:8" s="69" customFormat="1" ht="12.75">
      <c r="B82" s="128"/>
      <c r="C82" s="128" t="s">
        <v>152</v>
      </c>
      <c r="D82" s="128" t="s">
        <v>186</v>
      </c>
      <c r="E82" s="130">
        <v>3001978</v>
      </c>
      <c r="F82" s="130">
        <v>259217</v>
      </c>
      <c r="G82" s="130">
        <f t="shared" si="1"/>
        <v>2742761</v>
      </c>
      <c r="H82" s="155" t="s">
        <v>542</v>
      </c>
    </row>
    <row r="83" spans="2:8" s="69" customFormat="1" ht="12.75">
      <c r="B83" s="128"/>
      <c r="C83" s="128" t="s">
        <v>272</v>
      </c>
      <c r="D83" s="128" t="s">
        <v>186</v>
      </c>
      <c r="E83" s="130">
        <v>350000</v>
      </c>
      <c r="F83" s="130">
        <v>118881</v>
      </c>
      <c r="G83" s="130">
        <f t="shared" si="1"/>
        <v>231119</v>
      </c>
      <c r="H83" s="155" t="s">
        <v>542</v>
      </c>
    </row>
    <row r="84" spans="2:8" s="69" customFormat="1" ht="12.75">
      <c r="B84" s="128"/>
      <c r="C84" s="128" t="s">
        <v>273</v>
      </c>
      <c r="D84" s="128" t="s">
        <v>186</v>
      </c>
      <c r="E84" s="130">
        <v>10000</v>
      </c>
      <c r="F84" s="130">
        <v>0</v>
      </c>
      <c r="G84" s="130">
        <f t="shared" si="1"/>
        <v>10000</v>
      </c>
      <c r="H84" s="155" t="s">
        <v>542</v>
      </c>
    </row>
    <row r="85" spans="2:8" s="69" customFormat="1" ht="12.75">
      <c r="B85" s="128"/>
      <c r="C85" s="128" t="s">
        <v>547</v>
      </c>
      <c r="D85" s="128" t="s">
        <v>186</v>
      </c>
      <c r="E85" s="130">
        <v>0</v>
      </c>
      <c r="F85" s="130">
        <v>-9662</v>
      </c>
      <c r="G85" s="130">
        <f t="shared" si="1"/>
        <v>9662</v>
      </c>
      <c r="H85" s="155" t="s">
        <v>542</v>
      </c>
    </row>
    <row r="86" spans="2:8" s="69" customFormat="1" ht="12.75">
      <c r="B86" s="128"/>
      <c r="C86" s="128" t="s">
        <v>217</v>
      </c>
      <c r="D86" s="128" t="s">
        <v>186</v>
      </c>
      <c r="E86" s="130">
        <v>365000</v>
      </c>
      <c r="F86" s="130">
        <v>273005</v>
      </c>
      <c r="G86" s="130">
        <f t="shared" si="1"/>
        <v>91995</v>
      </c>
      <c r="H86" s="155" t="s">
        <v>542</v>
      </c>
    </row>
    <row r="87" spans="2:8" s="69" customFormat="1" ht="12.75">
      <c r="B87" s="128">
        <v>104</v>
      </c>
      <c r="C87" s="128" t="s">
        <v>138</v>
      </c>
      <c r="D87" s="128"/>
      <c r="E87" s="130"/>
      <c r="F87" s="130"/>
      <c r="G87" s="130" t="s">
        <v>268</v>
      </c>
      <c r="H87" s="155" t="s">
        <v>268</v>
      </c>
    </row>
    <row r="88" spans="2:8" s="69" customFormat="1" ht="26.4">
      <c r="B88" s="128"/>
      <c r="C88" s="153" t="s">
        <v>347</v>
      </c>
      <c r="D88" s="128" t="s">
        <v>147</v>
      </c>
      <c r="E88" s="130">
        <v>-702497</v>
      </c>
      <c r="F88" s="130">
        <v>-1070150</v>
      </c>
      <c r="G88" s="130">
        <f t="shared" si="1"/>
        <v>367653</v>
      </c>
      <c r="H88" s="155" t="s">
        <v>542</v>
      </c>
    </row>
    <row r="89" spans="2:8" s="69" customFormat="1" ht="26.4">
      <c r="B89" s="128"/>
      <c r="C89" s="153" t="s">
        <v>360</v>
      </c>
      <c r="D89" s="128"/>
      <c r="E89" s="130">
        <v>918516</v>
      </c>
      <c r="F89" s="130">
        <v>44077</v>
      </c>
      <c r="G89" s="130">
        <f t="shared" si="1"/>
        <v>874439</v>
      </c>
      <c r="H89" s="155" t="s">
        <v>542</v>
      </c>
    </row>
    <row r="90" spans="2:8" s="69" customFormat="1" ht="12.75">
      <c r="B90" s="128"/>
      <c r="C90" s="128" t="s">
        <v>157</v>
      </c>
      <c r="D90" s="128" t="s">
        <v>147</v>
      </c>
      <c r="E90" s="130">
        <v>7731906</v>
      </c>
      <c r="F90" s="130">
        <v>3684942</v>
      </c>
      <c r="G90" s="172">
        <v>1400000</v>
      </c>
      <c r="H90" s="155" t="s">
        <v>542</v>
      </c>
    </row>
    <row r="91" spans="2:8" s="69" customFormat="1" ht="12.75">
      <c r="B91" s="128"/>
      <c r="C91" s="128" t="s">
        <v>187</v>
      </c>
      <c r="D91" s="128" t="s">
        <v>147</v>
      </c>
      <c r="E91" s="130">
        <v>-12125</v>
      </c>
      <c r="F91" s="130">
        <v>40694</v>
      </c>
      <c r="G91" s="130">
        <f t="shared" si="1"/>
        <v>-52819</v>
      </c>
      <c r="H91" s="155" t="s">
        <v>542</v>
      </c>
    </row>
    <row r="92" spans="2:8" s="69" customFormat="1" ht="12.75">
      <c r="B92" s="128"/>
      <c r="C92" s="128" t="s">
        <v>188</v>
      </c>
      <c r="D92" s="128" t="s">
        <v>147</v>
      </c>
      <c r="E92" s="130">
        <v>3017</v>
      </c>
      <c r="F92" s="130">
        <v>95034</v>
      </c>
      <c r="G92" s="130">
        <f t="shared" si="1"/>
        <v>-92017</v>
      </c>
      <c r="H92" s="155" t="s">
        <v>542</v>
      </c>
    </row>
    <row r="93" spans="2:8" s="69" customFormat="1" ht="12.75">
      <c r="B93" s="128"/>
      <c r="C93" s="128" t="s">
        <v>361</v>
      </c>
      <c r="D93" s="128" t="s">
        <v>147</v>
      </c>
      <c r="E93" s="130">
        <v>136690</v>
      </c>
      <c r="F93" s="130">
        <v>18815</v>
      </c>
      <c r="G93" s="130">
        <f t="shared" si="1"/>
        <v>117875</v>
      </c>
      <c r="H93" s="155" t="s">
        <v>542</v>
      </c>
    </row>
    <row r="94" spans="2:8" s="69" customFormat="1" ht="12.75">
      <c r="B94" s="128"/>
      <c r="C94" s="128" t="s">
        <v>274</v>
      </c>
      <c r="D94" s="128" t="s">
        <v>156</v>
      </c>
      <c r="E94" s="130">
        <v>2529713</v>
      </c>
      <c r="F94" s="130">
        <v>0</v>
      </c>
      <c r="G94" s="172">
        <f t="shared" si="1"/>
        <v>2529713</v>
      </c>
      <c r="H94" s="155" t="s">
        <v>542</v>
      </c>
    </row>
    <row r="95" spans="2:8" s="69" customFormat="1" ht="12.75">
      <c r="B95" s="128"/>
      <c r="C95" s="128" t="s">
        <v>275</v>
      </c>
      <c r="D95" s="128" t="s">
        <v>156</v>
      </c>
      <c r="E95" s="130">
        <v>900650</v>
      </c>
      <c r="F95" s="130">
        <v>358069</v>
      </c>
      <c r="G95" s="172">
        <v>250000</v>
      </c>
      <c r="H95" s="155" t="s">
        <v>542</v>
      </c>
    </row>
    <row r="96" spans="2:8" s="69" customFormat="1" ht="12.75">
      <c r="B96" s="128"/>
      <c r="C96" s="128" t="s">
        <v>154</v>
      </c>
      <c r="D96" s="128" t="s">
        <v>156</v>
      </c>
      <c r="E96" s="130">
        <v>5897977</v>
      </c>
      <c r="F96" s="130">
        <v>-37310</v>
      </c>
      <c r="G96" s="130">
        <f t="shared" si="1"/>
        <v>5935287</v>
      </c>
      <c r="H96" s="155" t="s">
        <v>542</v>
      </c>
    </row>
    <row r="97" spans="2:8" s="69" customFormat="1" ht="12.75">
      <c r="B97" s="128"/>
      <c r="C97" s="128" t="s">
        <v>155</v>
      </c>
      <c r="D97" s="128" t="s">
        <v>156</v>
      </c>
      <c r="E97" s="130">
        <v>3907987</v>
      </c>
      <c r="F97" s="130">
        <v>0</v>
      </c>
      <c r="G97" s="130">
        <f t="shared" si="1"/>
        <v>3907987</v>
      </c>
      <c r="H97" s="155" t="s">
        <v>542</v>
      </c>
    </row>
    <row r="98" spans="2:9" s="69" customFormat="1" ht="26.4">
      <c r="B98" s="128"/>
      <c r="C98" s="224" t="s">
        <v>548</v>
      </c>
      <c r="D98" s="128" t="s">
        <v>549</v>
      </c>
      <c r="E98" s="130">
        <v>0</v>
      </c>
      <c r="F98" s="130">
        <v>267075</v>
      </c>
      <c r="G98" s="130">
        <f t="shared" si="1"/>
        <v>-267075</v>
      </c>
      <c r="H98" s="155" t="s">
        <v>542</v>
      </c>
      <c r="I98" s="225"/>
    </row>
    <row r="99" spans="2:8" s="69" customFormat="1" ht="12.75">
      <c r="B99" s="128">
        <v>105</v>
      </c>
      <c r="C99" s="128" t="s">
        <v>158</v>
      </c>
      <c r="D99" s="128"/>
      <c r="E99" s="130"/>
      <c r="F99" s="130"/>
      <c r="G99" s="130" t="s">
        <v>268</v>
      </c>
      <c r="H99" s="155" t="s">
        <v>268</v>
      </c>
    </row>
    <row r="100" spans="2:8" s="69" customFormat="1" ht="12.75">
      <c r="B100" s="128"/>
      <c r="C100" s="128" t="s">
        <v>348</v>
      </c>
      <c r="D100" s="128"/>
      <c r="E100" s="130">
        <v>209905</v>
      </c>
      <c r="F100" s="130">
        <v>185669</v>
      </c>
      <c r="G100" s="130">
        <f t="shared" si="1"/>
        <v>24236</v>
      </c>
      <c r="H100" s="155" t="s">
        <v>542</v>
      </c>
    </row>
    <row r="101" spans="2:8" s="69" customFormat="1" ht="12.75">
      <c r="B101" s="128"/>
      <c r="C101" s="128" t="s">
        <v>349</v>
      </c>
      <c r="D101" s="128"/>
      <c r="E101" s="130">
        <v>119047</v>
      </c>
      <c r="F101" s="130">
        <v>32821</v>
      </c>
      <c r="G101" s="130">
        <f t="shared" si="1"/>
        <v>86226</v>
      </c>
      <c r="H101" s="155" t="s">
        <v>542</v>
      </c>
    </row>
    <row r="102" spans="2:8" s="69" customFormat="1" ht="12.75">
      <c r="B102" s="128"/>
      <c r="C102" s="128" t="s">
        <v>350</v>
      </c>
      <c r="D102" s="128"/>
      <c r="E102" s="130">
        <v>48561</v>
      </c>
      <c r="F102" s="130">
        <v>47564</v>
      </c>
      <c r="G102" s="130">
        <f t="shared" si="1"/>
        <v>997</v>
      </c>
      <c r="H102" s="155" t="s">
        <v>542</v>
      </c>
    </row>
    <row r="103" spans="2:8" s="69" customFormat="1" ht="12.75">
      <c r="B103" s="128"/>
      <c r="C103" s="128" t="s">
        <v>351</v>
      </c>
      <c r="D103" s="128" t="s">
        <v>147</v>
      </c>
      <c r="E103" s="130">
        <v>-515687</v>
      </c>
      <c r="F103" s="130">
        <v>2225</v>
      </c>
      <c r="G103" s="130">
        <f t="shared" si="1"/>
        <v>-517912</v>
      </c>
      <c r="H103" s="155" t="s">
        <v>542</v>
      </c>
    </row>
    <row r="104" spans="2:8" s="69" customFormat="1" ht="12.75">
      <c r="B104" s="128"/>
      <c r="C104" s="128" t="s">
        <v>352</v>
      </c>
      <c r="D104" s="128" t="s">
        <v>147</v>
      </c>
      <c r="E104" s="130">
        <v>391496</v>
      </c>
      <c r="F104" s="130">
        <v>0</v>
      </c>
      <c r="G104" s="130">
        <f t="shared" si="1"/>
        <v>391496</v>
      </c>
      <c r="H104" s="155" t="s">
        <v>542</v>
      </c>
    </row>
    <row r="105" spans="2:8" s="69" customFormat="1" ht="12.75">
      <c r="B105" s="128"/>
      <c r="C105" s="154" t="s">
        <v>353</v>
      </c>
      <c r="D105" s="154" t="s">
        <v>147</v>
      </c>
      <c r="E105" s="130">
        <v>259652</v>
      </c>
      <c r="F105" s="130">
        <v>120416</v>
      </c>
      <c r="G105" s="130">
        <f t="shared" si="1"/>
        <v>139236</v>
      </c>
      <c r="H105" s="155" t="s">
        <v>542</v>
      </c>
    </row>
    <row r="106" spans="2:8" s="69" customFormat="1" ht="12.75">
      <c r="B106" s="128"/>
      <c r="C106" s="157" t="s">
        <v>218</v>
      </c>
      <c r="D106" s="128" t="s">
        <v>147</v>
      </c>
      <c r="E106" s="130">
        <v>119039</v>
      </c>
      <c r="F106" s="130">
        <v>130140</v>
      </c>
      <c r="G106" s="130">
        <f t="shared" si="1"/>
        <v>-11101</v>
      </c>
      <c r="H106" s="155" t="s">
        <v>542</v>
      </c>
    </row>
    <row r="107" spans="2:8" s="69" customFormat="1" ht="12.75">
      <c r="B107" s="128"/>
      <c r="C107" s="157" t="s">
        <v>219</v>
      </c>
      <c r="D107" s="128" t="s">
        <v>147</v>
      </c>
      <c r="E107" s="130">
        <v>58583</v>
      </c>
      <c r="F107" s="130">
        <v>34421</v>
      </c>
      <c r="G107" s="130">
        <f t="shared" si="1"/>
        <v>24162</v>
      </c>
      <c r="H107" s="155" t="s">
        <v>542</v>
      </c>
    </row>
    <row r="108" spans="2:8" s="69" customFormat="1" ht="12.75">
      <c r="B108" s="128">
        <v>108</v>
      </c>
      <c r="C108" s="128" t="s">
        <v>550</v>
      </c>
      <c r="D108" s="128"/>
      <c r="E108" s="130"/>
      <c r="F108" s="130"/>
      <c r="G108" s="130" t="s">
        <v>268</v>
      </c>
      <c r="H108" s="155" t="s">
        <v>268</v>
      </c>
    </row>
    <row r="109" spans="2:8" s="69" customFormat="1" ht="12.75">
      <c r="B109" s="128"/>
      <c r="C109" s="128" t="s">
        <v>551</v>
      </c>
      <c r="D109" s="128" t="s">
        <v>147</v>
      </c>
      <c r="E109" s="130">
        <v>400000</v>
      </c>
      <c r="F109" s="130">
        <v>109517</v>
      </c>
      <c r="G109" s="130">
        <v>290483</v>
      </c>
      <c r="H109" s="155" t="s">
        <v>542</v>
      </c>
    </row>
    <row r="110" spans="2:8" s="69" customFormat="1" ht="12.75">
      <c r="B110" s="128"/>
      <c r="C110" s="128" t="s">
        <v>552</v>
      </c>
      <c r="D110" s="128" t="s">
        <v>147</v>
      </c>
      <c r="E110" s="130">
        <v>188130</v>
      </c>
      <c r="F110" s="130">
        <v>138823</v>
      </c>
      <c r="G110" s="130">
        <f t="shared" si="1"/>
        <v>49307</v>
      </c>
      <c r="H110" s="155" t="s">
        <v>542</v>
      </c>
    </row>
    <row r="111" spans="2:8" s="69" customFormat="1" ht="12.75">
      <c r="B111" s="128">
        <v>111</v>
      </c>
      <c r="C111" s="128" t="s">
        <v>553</v>
      </c>
      <c r="D111" s="128"/>
      <c r="E111" s="130"/>
      <c r="F111" s="130"/>
      <c r="G111" s="130"/>
      <c r="H111" s="155"/>
    </row>
    <row r="112" spans="2:8" s="69" customFormat="1" ht="12.75">
      <c r="B112" s="128"/>
      <c r="C112" s="128" t="s">
        <v>354</v>
      </c>
      <c r="D112" s="128"/>
      <c r="E112" s="130">
        <v>94447</v>
      </c>
      <c r="F112" s="130">
        <v>14421</v>
      </c>
      <c r="G112" s="130">
        <f>E112-F112</f>
        <v>80026</v>
      </c>
      <c r="H112" s="155" t="s">
        <v>542</v>
      </c>
    </row>
    <row r="113" spans="2:8" ht="12.75">
      <c r="B113" s="128">
        <v>502</v>
      </c>
      <c r="C113" s="128" t="s">
        <v>92</v>
      </c>
      <c r="D113" s="128"/>
      <c r="E113" s="130"/>
      <c r="F113" s="130"/>
      <c r="G113" s="130" t="s">
        <v>268</v>
      </c>
      <c r="H113" s="155"/>
    </row>
    <row r="114" spans="2:8" ht="12.75">
      <c r="B114" s="128"/>
      <c r="C114" s="153" t="s">
        <v>554</v>
      </c>
      <c r="D114" s="128"/>
      <c r="E114" s="130">
        <v>100000</v>
      </c>
      <c r="F114" s="130">
        <v>65000</v>
      </c>
      <c r="G114" s="130">
        <f aca="true" t="shared" si="2" ref="G114:G129">E114-F114</f>
        <v>35000</v>
      </c>
      <c r="H114" s="155" t="s">
        <v>542</v>
      </c>
    </row>
    <row r="115" spans="2:8" ht="12.75">
      <c r="B115" s="128"/>
      <c r="C115" s="128" t="s">
        <v>220</v>
      </c>
      <c r="D115" s="128"/>
      <c r="E115" s="130">
        <v>84520</v>
      </c>
      <c r="F115" s="130">
        <v>-354</v>
      </c>
      <c r="G115" s="130">
        <f t="shared" si="2"/>
        <v>84874</v>
      </c>
      <c r="H115" s="155" t="s">
        <v>542</v>
      </c>
    </row>
    <row r="116" spans="2:8" ht="12.75">
      <c r="B116" s="128"/>
      <c r="C116" s="156" t="s">
        <v>555</v>
      </c>
      <c r="D116" s="128" t="s">
        <v>355</v>
      </c>
      <c r="E116" s="130">
        <v>437789</v>
      </c>
      <c r="F116" s="130">
        <v>206583</v>
      </c>
      <c r="G116" s="130">
        <f t="shared" si="2"/>
        <v>231206</v>
      </c>
      <c r="H116" s="155" t="s">
        <v>542</v>
      </c>
    </row>
    <row r="117" spans="2:8" ht="12.75">
      <c r="B117" s="128">
        <v>504</v>
      </c>
      <c r="C117" s="158" t="s">
        <v>98</v>
      </c>
      <c r="D117" s="128"/>
      <c r="E117" s="130"/>
      <c r="F117" s="130"/>
      <c r="G117" s="130" t="s">
        <v>268</v>
      </c>
      <c r="H117" s="155"/>
    </row>
    <row r="118" spans="2:8" ht="12.75">
      <c r="B118" s="128"/>
      <c r="C118" s="159" t="s">
        <v>356</v>
      </c>
      <c r="D118" s="128"/>
      <c r="E118" s="130">
        <v>20634205</v>
      </c>
      <c r="F118" s="130">
        <v>15473889</v>
      </c>
      <c r="G118" s="172">
        <v>1900000</v>
      </c>
      <c r="H118" s="155" t="s">
        <v>542</v>
      </c>
    </row>
    <row r="119" spans="2:8" s="69" customFormat="1" ht="12.6" customHeight="1">
      <c r="B119" s="128"/>
      <c r="C119" s="128" t="s">
        <v>338</v>
      </c>
      <c r="D119" s="128" t="s">
        <v>147</v>
      </c>
      <c r="E119" s="130">
        <v>1144546</v>
      </c>
      <c r="F119" s="130">
        <v>958695</v>
      </c>
      <c r="G119" s="130">
        <f>E119-F119</f>
        <v>185851</v>
      </c>
      <c r="H119" s="155" t="s">
        <v>542</v>
      </c>
    </row>
    <row r="120" spans="2:8" ht="12.75">
      <c r="B120" s="128"/>
      <c r="C120" s="158" t="s">
        <v>556</v>
      </c>
      <c r="D120" s="128"/>
      <c r="E120" s="130">
        <v>-111106</v>
      </c>
      <c r="F120" s="130">
        <v>443393</v>
      </c>
      <c r="G120" s="130">
        <f t="shared" si="2"/>
        <v>-554499</v>
      </c>
      <c r="H120" s="155" t="s">
        <v>542</v>
      </c>
    </row>
    <row r="121" spans="2:8" ht="12.75">
      <c r="B121" s="128">
        <v>601</v>
      </c>
      <c r="C121" s="158" t="s">
        <v>144</v>
      </c>
      <c r="D121" s="128"/>
      <c r="E121" s="130"/>
      <c r="F121" s="130"/>
      <c r="G121" s="130"/>
      <c r="H121" s="155"/>
    </row>
    <row r="122" spans="2:8" s="181" customFormat="1" ht="12.75">
      <c r="B122" s="128"/>
      <c r="C122" s="158" t="s">
        <v>359</v>
      </c>
      <c r="D122" s="128"/>
      <c r="E122" s="130">
        <v>337656</v>
      </c>
      <c r="F122" s="130">
        <v>169474</v>
      </c>
      <c r="G122" s="130">
        <f t="shared" si="2"/>
        <v>168182</v>
      </c>
      <c r="H122" s="155" t="s">
        <v>542</v>
      </c>
    </row>
    <row r="123" spans="2:8" ht="12.75">
      <c r="B123" s="128"/>
      <c r="C123" s="158" t="s">
        <v>357</v>
      </c>
      <c r="D123" s="128"/>
      <c r="E123" s="130">
        <v>1514730</v>
      </c>
      <c r="F123" s="130">
        <v>1464000</v>
      </c>
      <c r="G123" s="130">
        <f t="shared" si="2"/>
        <v>50730</v>
      </c>
      <c r="H123" s="155" t="s">
        <v>542</v>
      </c>
    </row>
    <row r="124" spans="2:8" ht="12.75">
      <c r="B124" s="128"/>
      <c r="C124" s="158" t="s">
        <v>358</v>
      </c>
      <c r="D124" s="128"/>
      <c r="E124" s="130">
        <v>52620</v>
      </c>
      <c r="F124" s="130">
        <v>0</v>
      </c>
      <c r="G124" s="130">
        <f t="shared" si="2"/>
        <v>52620</v>
      </c>
      <c r="H124" s="155" t="s">
        <v>542</v>
      </c>
    </row>
    <row r="125" spans="2:8" ht="12.75">
      <c r="B125" s="128">
        <v>602</v>
      </c>
      <c r="C125" s="158" t="s">
        <v>145</v>
      </c>
      <c r="D125" s="128"/>
      <c r="E125" s="130"/>
      <c r="F125" s="130"/>
      <c r="G125" s="130" t="s">
        <v>268</v>
      </c>
      <c r="H125" s="155"/>
    </row>
    <row r="126" spans="2:8" ht="12.75">
      <c r="B126" s="128"/>
      <c r="C126" s="159" t="s">
        <v>189</v>
      </c>
      <c r="D126" s="128" t="s">
        <v>147</v>
      </c>
      <c r="E126" s="130">
        <v>230509</v>
      </c>
      <c r="F126" s="130">
        <v>66526</v>
      </c>
      <c r="G126" s="130">
        <f t="shared" si="2"/>
        <v>163983</v>
      </c>
      <c r="H126" s="155" t="s">
        <v>542</v>
      </c>
    </row>
    <row r="127" spans="2:8" s="181" customFormat="1" ht="12.75">
      <c r="B127" s="128"/>
      <c r="C127" s="159" t="s">
        <v>557</v>
      </c>
      <c r="D127" s="128" t="s">
        <v>159</v>
      </c>
      <c r="E127" s="130">
        <v>0</v>
      </c>
      <c r="F127" s="130">
        <v>120298</v>
      </c>
      <c r="G127" s="130">
        <f t="shared" si="2"/>
        <v>-120298</v>
      </c>
      <c r="H127" s="155" t="s">
        <v>542</v>
      </c>
    </row>
    <row r="128" spans="2:8" ht="14.4">
      <c r="B128" s="128">
        <v>603</v>
      </c>
      <c r="C128" s="158" t="s">
        <v>146</v>
      </c>
      <c r="D128" s="128"/>
      <c r="E128" s="160"/>
      <c r="F128" s="160"/>
      <c r="G128" s="130" t="s">
        <v>268</v>
      </c>
      <c r="H128" s="161" t="s">
        <v>268</v>
      </c>
    </row>
    <row r="129" spans="2:8" ht="14.4">
      <c r="B129" s="128"/>
      <c r="C129" s="158" t="s">
        <v>558</v>
      </c>
      <c r="D129" s="128" t="s">
        <v>147</v>
      </c>
      <c r="E129" s="130">
        <v>100580</v>
      </c>
      <c r="F129" s="130">
        <v>18728</v>
      </c>
      <c r="G129" s="130">
        <f t="shared" si="2"/>
        <v>81852</v>
      </c>
      <c r="H129" s="226" t="s">
        <v>542</v>
      </c>
    </row>
    <row r="130" spans="2:8" ht="12.75">
      <c r="B130" s="128"/>
      <c r="C130" s="128"/>
      <c r="D130" s="128"/>
      <c r="E130" s="130"/>
      <c r="F130" s="130"/>
      <c r="G130" s="130"/>
      <c r="H130" s="155"/>
    </row>
    <row r="131" spans="2:8" ht="12.75">
      <c r="B131" s="128"/>
      <c r="C131" s="128"/>
      <c r="D131" s="128"/>
      <c r="E131" s="130"/>
      <c r="F131" s="130"/>
      <c r="G131" s="130"/>
      <c r="H131" s="155"/>
    </row>
    <row r="132" spans="2:8" ht="12.75">
      <c r="B132" s="129" t="s">
        <v>10</v>
      </c>
      <c r="C132" s="129"/>
      <c r="D132" s="129"/>
      <c r="E132" s="131">
        <f>SUM(E10:E131)</f>
        <v>331816910</v>
      </c>
      <c r="F132" s="131">
        <f>SUM(F10:F131)</f>
        <v>299044367</v>
      </c>
      <c r="G132" s="131">
        <f>SUM(G9:G131)</f>
        <v>25611520</v>
      </c>
      <c r="H132" s="162"/>
    </row>
    <row r="133" spans="2:8" ht="12.75">
      <c r="B133" s="129"/>
      <c r="C133" s="129"/>
      <c r="D133" s="129"/>
      <c r="E133" s="131"/>
      <c r="F133" s="131"/>
      <c r="G133" s="131"/>
      <c r="H133" s="162"/>
    </row>
    <row r="134" spans="2:8" ht="12.75">
      <c r="B134" s="129" t="s">
        <v>471</v>
      </c>
      <c r="C134" s="129"/>
      <c r="D134" s="129"/>
      <c r="E134" s="131"/>
      <c r="F134" s="131"/>
      <c r="G134" s="15">
        <f>G132</f>
        <v>25611520</v>
      </c>
      <c r="H134" s="162"/>
    </row>
    <row r="137" ht="12.75">
      <c r="G137" s="131"/>
    </row>
  </sheetData>
  <printOptions/>
  <pageMargins left="0.3937007874015748" right="0.3937007874015748" top="0.7480314960629921" bottom="0.3937007874015748" header="0" footer="0"/>
  <pageSetup horizontalDpi="600" verticalDpi="600" orientation="portrait" paperSize="9" r:id="rId3"/>
  <headerFooter alignWithMargins="0">
    <oddFooter>&amp;L&amp;8Dok.nr. 886-15 Sag nr. 16120-13&amp;R&amp;P</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J28" sqref="J28"/>
    </sheetView>
  </sheetViews>
  <sheetFormatPr defaultColWidth="9.140625" defaultRowHeight="12.75"/>
  <sheetData/>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8"/>
  <sheetViews>
    <sheetView workbookViewId="0" topLeftCell="A36">
      <selection activeCell="K63" sqref="K63"/>
    </sheetView>
  </sheetViews>
  <sheetFormatPr defaultColWidth="9.140625" defaultRowHeight="12.75"/>
  <cols>
    <col min="1" max="1" width="4.421875" style="0" customWidth="1"/>
    <col min="2" max="2" width="4.00390625" style="0" customWidth="1"/>
    <col min="3" max="3" width="26.421875" style="0" customWidth="1"/>
    <col min="5" max="6" width="11.421875" style="0" customWidth="1"/>
    <col min="7" max="7" width="14.00390625" style="0" customWidth="1"/>
    <col min="8" max="8" width="16.421875" style="5" customWidth="1"/>
    <col min="9" max="9" width="9.421875" style="0" bestFit="1" customWidth="1"/>
  </cols>
  <sheetData>
    <row r="1" ht="13.8" thickBot="1"/>
    <row r="2" spans="2:8" ht="25.2" thickBot="1">
      <c r="B2" s="52" t="str">
        <f>Total!B1</f>
        <v>Budgetoverførsler fra 2014 til 2015</v>
      </c>
      <c r="C2" s="53"/>
      <c r="D2" s="53"/>
      <c r="E2" s="53"/>
      <c r="F2" s="53"/>
      <c r="G2" s="53"/>
      <c r="H2" s="54"/>
    </row>
    <row r="4" spans="2:3" ht="17.4">
      <c r="B4" s="42" t="s">
        <v>25</v>
      </c>
      <c r="C4" s="2"/>
    </row>
    <row r="5" ht="17.4">
      <c r="B5" s="42" t="s">
        <v>15</v>
      </c>
    </row>
    <row r="6" spans="2:8" s="1" customFormat="1" ht="66" customHeight="1">
      <c r="B6" s="61" t="s">
        <v>296</v>
      </c>
      <c r="C6" s="61"/>
      <c r="D6" s="62" t="s">
        <v>24</v>
      </c>
      <c r="E6" s="63" t="s">
        <v>469</v>
      </c>
      <c r="F6" s="63" t="s">
        <v>470</v>
      </c>
      <c r="G6" s="63" t="s">
        <v>466</v>
      </c>
      <c r="H6" s="63" t="s">
        <v>17</v>
      </c>
    </row>
    <row r="7" ht="27.6" customHeight="1">
      <c r="G7" s="151" t="s">
        <v>20</v>
      </c>
    </row>
    <row r="8" ht="12.75">
      <c r="B8" s="1" t="s">
        <v>21</v>
      </c>
    </row>
    <row r="9" spans="5:8" ht="12.75">
      <c r="E9" s="4"/>
      <c r="F9" s="4"/>
      <c r="G9" s="4"/>
      <c r="H9" s="14"/>
    </row>
    <row r="10" spans="2:8" ht="12.75">
      <c r="B10">
        <v>501</v>
      </c>
      <c r="C10" t="s">
        <v>15</v>
      </c>
      <c r="E10" s="4"/>
      <c r="F10" s="4"/>
      <c r="G10" s="4"/>
      <c r="H10" s="14"/>
    </row>
    <row r="11" spans="3:8" ht="12.75">
      <c r="C11" t="s">
        <v>100</v>
      </c>
      <c r="D11" t="s">
        <v>101</v>
      </c>
      <c r="E11" s="4">
        <v>1379222</v>
      </c>
      <c r="F11" s="4">
        <v>1562508</v>
      </c>
      <c r="G11" s="4">
        <f>SUM(E11-F11)</f>
        <v>-183286</v>
      </c>
      <c r="H11" s="14" t="s">
        <v>498</v>
      </c>
    </row>
    <row r="12" spans="3:8" ht="12.75">
      <c r="C12" t="s">
        <v>102</v>
      </c>
      <c r="D12" t="s">
        <v>103</v>
      </c>
      <c r="E12" s="4">
        <v>11021074</v>
      </c>
      <c r="F12" s="4">
        <v>12833359</v>
      </c>
      <c r="G12" s="4">
        <f aca="true" t="shared" si="0" ref="G12:G32">SUM(E12-F12)</f>
        <v>-1812285</v>
      </c>
      <c r="H12" s="14" t="s">
        <v>498</v>
      </c>
    </row>
    <row r="13" spans="3:8" ht="12.75">
      <c r="C13" t="s">
        <v>104</v>
      </c>
      <c r="D13" t="s">
        <v>105</v>
      </c>
      <c r="E13" s="4">
        <v>6129591</v>
      </c>
      <c r="F13" s="4">
        <v>5709844</v>
      </c>
      <c r="G13" s="4">
        <f t="shared" si="0"/>
        <v>419747</v>
      </c>
      <c r="H13" s="14" t="s">
        <v>498</v>
      </c>
    </row>
    <row r="14" spans="3:8" ht="12.75">
      <c r="C14" t="s">
        <v>106</v>
      </c>
      <c r="D14" t="s">
        <v>95</v>
      </c>
      <c r="E14" s="4">
        <v>2127337</v>
      </c>
      <c r="F14" s="4">
        <v>1604221</v>
      </c>
      <c r="G14" s="4">
        <f t="shared" si="0"/>
        <v>523116</v>
      </c>
      <c r="H14" s="14" t="s">
        <v>498</v>
      </c>
    </row>
    <row r="15" spans="3:8" ht="12.75">
      <c r="C15" t="s">
        <v>107</v>
      </c>
      <c r="D15" t="s">
        <v>108</v>
      </c>
      <c r="E15" s="4">
        <v>3065253</v>
      </c>
      <c r="F15" s="4">
        <v>1796876</v>
      </c>
      <c r="G15" s="4">
        <f t="shared" si="0"/>
        <v>1268377</v>
      </c>
      <c r="H15" s="14" t="s">
        <v>499</v>
      </c>
    </row>
    <row r="16" spans="3:8" ht="12.75">
      <c r="C16" t="s">
        <v>109</v>
      </c>
      <c r="D16" t="s">
        <v>110</v>
      </c>
      <c r="E16" s="4">
        <v>-529710</v>
      </c>
      <c r="F16" s="4">
        <v>-345747</v>
      </c>
      <c r="G16" s="4">
        <f t="shared" si="0"/>
        <v>-183963</v>
      </c>
      <c r="H16" s="14" t="s">
        <v>498</v>
      </c>
    </row>
    <row r="17" spans="3:8" ht="12.75">
      <c r="C17" t="s">
        <v>111</v>
      </c>
      <c r="D17" t="s">
        <v>112</v>
      </c>
      <c r="E17" s="4">
        <v>2156332</v>
      </c>
      <c r="F17" s="4">
        <v>1720562</v>
      </c>
      <c r="G17" s="4">
        <f t="shared" si="0"/>
        <v>435770</v>
      </c>
      <c r="H17" s="14" t="s">
        <v>498</v>
      </c>
    </row>
    <row r="18" spans="3:8" ht="12.75">
      <c r="C18" t="s">
        <v>113</v>
      </c>
      <c r="D18" t="s">
        <v>114</v>
      </c>
      <c r="E18" s="4">
        <v>18147092</v>
      </c>
      <c r="F18" s="4">
        <v>18437348</v>
      </c>
      <c r="G18" s="4">
        <f t="shared" si="0"/>
        <v>-290256</v>
      </c>
      <c r="H18" s="14" t="s">
        <v>498</v>
      </c>
    </row>
    <row r="19" spans="3:9" ht="12.75">
      <c r="C19" t="s">
        <v>115</v>
      </c>
      <c r="D19" t="s">
        <v>116</v>
      </c>
      <c r="E19" s="4">
        <v>18462405</v>
      </c>
      <c r="F19" s="4">
        <v>17577769</v>
      </c>
      <c r="G19" s="4">
        <f t="shared" si="0"/>
        <v>884636</v>
      </c>
      <c r="H19" s="14" t="s">
        <v>498</v>
      </c>
      <c r="I19" s="4"/>
    </row>
    <row r="20" spans="5:8" ht="12.75">
      <c r="E20" s="4"/>
      <c r="F20" s="4"/>
      <c r="G20" s="4"/>
      <c r="H20" s="14"/>
    </row>
    <row r="21" spans="2:8" ht="12.75">
      <c r="B21">
        <v>502</v>
      </c>
      <c r="C21" t="s">
        <v>92</v>
      </c>
      <c r="E21" s="4"/>
      <c r="F21" s="4"/>
      <c r="G21" s="4"/>
      <c r="H21" s="14"/>
    </row>
    <row r="22" spans="3:8" ht="12.75">
      <c r="C22" t="s">
        <v>399</v>
      </c>
      <c r="D22" t="s">
        <v>265</v>
      </c>
      <c r="E22" s="4">
        <v>12054</v>
      </c>
      <c r="F22" s="4">
        <v>2768</v>
      </c>
      <c r="G22" s="4">
        <f t="shared" si="0"/>
        <v>9286</v>
      </c>
      <c r="H22" s="14" t="s">
        <v>500</v>
      </c>
    </row>
    <row r="23" spans="3:8" ht="12.75">
      <c r="C23" t="s">
        <v>93</v>
      </c>
      <c r="D23" t="s">
        <v>94</v>
      </c>
      <c r="E23" s="4">
        <v>443712</v>
      </c>
      <c r="F23" s="4">
        <v>420686</v>
      </c>
      <c r="G23" s="4">
        <f t="shared" si="0"/>
        <v>23026</v>
      </c>
      <c r="H23" s="14" t="s">
        <v>500</v>
      </c>
    </row>
    <row r="24" spans="3:8" ht="12.75">
      <c r="C24" t="s">
        <v>131</v>
      </c>
      <c r="D24" t="s">
        <v>96</v>
      </c>
      <c r="E24" s="4">
        <v>167247</v>
      </c>
      <c r="F24" s="4">
        <v>145534</v>
      </c>
      <c r="G24" s="4">
        <f t="shared" si="0"/>
        <v>21713</v>
      </c>
      <c r="H24" s="14" t="s">
        <v>500</v>
      </c>
    </row>
    <row r="25" spans="3:8" ht="12.75">
      <c r="C25" t="s">
        <v>180</v>
      </c>
      <c r="D25" t="s">
        <v>181</v>
      </c>
      <c r="E25" s="4">
        <v>160850</v>
      </c>
      <c r="F25" s="4">
        <v>160850</v>
      </c>
      <c r="G25" s="4">
        <f t="shared" si="0"/>
        <v>0</v>
      </c>
      <c r="H25" s="14" t="s">
        <v>500</v>
      </c>
    </row>
    <row r="26" spans="3:8" ht="12.75">
      <c r="C26" t="s">
        <v>132</v>
      </c>
      <c r="D26" t="s">
        <v>97</v>
      </c>
      <c r="E26" s="4">
        <v>2942820</v>
      </c>
      <c r="F26" s="4">
        <v>2245586</v>
      </c>
      <c r="G26" s="4">
        <f t="shared" si="0"/>
        <v>697234</v>
      </c>
      <c r="H26" s="14" t="s">
        <v>500</v>
      </c>
    </row>
    <row r="27" spans="3:8" ht="12.75">
      <c r="C27" t="s">
        <v>400</v>
      </c>
      <c r="D27" t="s">
        <v>401</v>
      </c>
      <c r="E27" s="4">
        <v>-301368</v>
      </c>
      <c r="F27" s="4">
        <v>111485</v>
      </c>
      <c r="G27" s="4">
        <f t="shared" si="0"/>
        <v>-412853</v>
      </c>
      <c r="H27" s="14" t="s">
        <v>500</v>
      </c>
    </row>
    <row r="28" spans="3:8" ht="12.75">
      <c r="C28" t="s">
        <v>117</v>
      </c>
      <c r="D28" t="s">
        <v>112</v>
      </c>
      <c r="E28" s="4">
        <v>118695</v>
      </c>
      <c r="F28" s="4">
        <v>137610</v>
      </c>
      <c r="G28" s="4">
        <f t="shared" si="0"/>
        <v>-18915</v>
      </c>
      <c r="H28" s="14" t="s">
        <v>500</v>
      </c>
    </row>
    <row r="29" spans="3:8" ht="12.75">
      <c r="C29" t="s">
        <v>113</v>
      </c>
      <c r="D29" t="s">
        <v>114</v>
      </c>
      <c r="E29" s="4">
        <v>9974851</v>
      </c>
      <c r="F29" s="4">
        <v>9198536</v>
      </c>
      <c r="G29" s="4">
        <f t="shared" si="0"/>
        <v>776315</v>
      </c>
      <c r="H29" s="14" t="s">
        <v>500</v>
      </c>
    </row>
    <row r="30" spans="3:8" ht="12.75">
      <c r="C30" t="s">
        <v>118</v>
      </c>
      <c r="D30" t="s">
        <v>119</v>
      </c>
      <c r="E30" s="4">
        <v>14428512</v>
      </c>
      <c r="F30" s="4">
        <v>14288704</v>
      </c>
      <c r="G30" s="4">
        <f t="shared" si="0"/>
        <v>139808</v>
      </c>
      <c r="H30" s="14" t="s">
        <v>500</v>
      </c>
    </row>
    <row r="31" spans="3:8" ht="12.75">
      <c r="C31" t="s">
        <v>402</v>
      </c>
      <c r="D31" t="s">
        <v>403</v>
      </c>
      <c r="E31" s="4">
        <v>2800000</v>
      </c>
      <c r="F31" s="4">
        <v>2800000</v>
      </c>
      <c r="G31" s="4">
        <f t="shared" si="0"/>
        <v>0</v>
      </c>
      <c r="H31" s="14" t="s">
        <v>500</v>
      </c>
    </row>
    <row r="32" spans="3:9" ht="12.75">
      <c r="C32" t="s">
        <v>120</v>
      </c>
      <c r="D32" t="s">
        <v>121</v>
      </c>
      <c r="E32" s="4">
        <v>31184</v>
      </c>
      <c r="F32" s="4">
        <v>-401</v>
      </c>
      <c r="G32" s="4">
        <f t="shared" si="0"/>
        <v>31585</v>
      </c>
      <c r="H32" s="14" t="s">
        <v>500</v>
      </c>
      <c r="I32" s="4"/>
    </row>
    <row r="33" spans="5:8" ht="12.75">
      <c r="E33" s="4"/>
      <c r="F33" s="4"/>
      <c r="G33" s="4"/>
      <c r="H33" s="14"/>
    </row>
    <row r="34" spans="2:8" ht="12.75">
      <c r="B34">
        <v>504</v>
      </c>
      <c r="C34" t="s">
        <v>98</v>
      </c>
      <c r="E34" s="4"/>
      <c r="F34" s="4"/>
      <c r="G34" s="4"/>
      <c r="H34" s="14"/>
    </row>
    <row r="35" spans="5:8" ht="12.75">
      <c r="E35" s="4"/>
      <c r="F35" s="4"/>
      <c r="G35" s="4"/>
      <c r="H35" s="14"/>
    </row>
    <row r="36" spans="3:8" ht="12.75">
      <c r="C36" t="s">
        <v>406</v>
      </c>
      <c r="D36" t="s">
        <v>101</v>
      </c>
      <c r="E36" s="4">
        <v>342344</v>
      </c>
      <c r="F36" s="4">
        <v>342344</v>
      </c>
      <c r="G36" s="4">
        <f aca="true" t="shared" si="1" ref="G36:G42">SUM(E36-F36)</f>
        <v>0</v>
      </c>
      <c r="H36" s="14" t="s">
        <v>501</v>
      </c>
    </row>
    <row r="37" spans="3:8" ht="12.75">
      <c r="C37" t="s">
        <v>404</v>
      </c>
      <c r="D37" t="s">
        <v>405</v>
      </c>
      <c r="E37" s="4">
        <v>1627383</v>
      </c>
      <c r="F37" s="4">
        <v>1162819</v>
      </c>
      <c r="G37" s="4">
        <f t="shared" si="1"/>
        <v>464564</v>
      </c>
      <c r="H37" s="14" t="s">
        <v>501</v>
      </c>
    </row>
    <row r="38" spans="3:8" ht="12.75">
      <c r="C38" t="s">
        <v>134</v>
      </c>
      <c r="D38" t="s">
        <v>103</v>
      </c>
      <c r="E38" s="4">
        <v>255002</v>
      </c>
      <c r="F38" s="4">
        <v>200615</v>
      </c>
      <c r="G38" s="4">
        <f t="shared" si="1"/>
        <v>54387</v>
      </c>
      <c r="H38" s="14" t="s">
        <v>501</v>
      </c>
    </row>
    <row r="39" spans="3:8" ht="12.75">
      <c r="C39" t="s">
        <v>122</v>
      </c>
      <c r="D39" t="s">
        <v>99</v>
      </c>
      <c r="E39" s="4">
        <v>2192600</v>
      </c>
      <c r="F39" s="4">
        <v>1276075</v>
      </c>
      <c r="G39" s="4">
        <f t="shared" si="1"/>
        <v>916525</v>
      </c>
      <c r="H39" s="14" t="s">
        <v>501</v>
      </c>
    </row>
    <row r="40" spans="3:8" ht="12.75">
      <c r="C40" t="s">
        <v>123</v>
      </c>
      <c r="D40" t="s">
        <v>124</v>
      </c>
      <c r="E40" s="4">
        <v>531452</v>
      </c>
      <c r="F40" s="4">
        <v>478762</v>
      </c>
      <c r="G40" s="4">
        <f t="shared" si="1"/>
        <v>52690</v>
      </c>
      <c r="H40" s="14" t="s">
        <v>501</v>
      </c>
    </row>
    <row r="41" spans="3:9" ht="12.75">
      <c r="C41" t="s">
        <v>133</v>
      </c>
      <c r="D41" t="s">
        <v>97</v>
      </c>
      <c r="E41" s="4">
        <v>4200</v>
      </c>
      <c r="F41" s="4">
        <v>-1660</v>
      </c>
      <c r="G41" s="4">
        <f t="shared" si="1"/>
        <v>5860</v>
      </c>
      <c r="H41" s="14" t="s">
        <v>501</v>
      </c>
      <c r="I41" s="4"/>
    </row>
    <row r="42" spans="3:9" ht="12.75">
      <c r="C42" t="s">
        <v>111</v>
      </c>
      <c r="D42" t="s">
        <v>112</v>
      </c>
      <c r="E42" s="4">
        <v>14799</v>
      </c>
      <c r="F42" s="4">
        <v>14799</v>
      </c>
      <c r="G42" s="4">
        <f t="shared" si="1"/>
        <v>0</v>
      </c>
      <c r="H42" s="14" t="s">
        <v>501</v>
      </c>
      <c r="I42" s="4"/>
    </row>
    <row r="43" spans="5:9" ht="12.75">
      <c r="E43" s="4"/>
      <c r="F43" s="4"/>
      <c r="G43" s="4"/>
      <c r="H43" s="14"/>
      <c r="I43" s="4"/>
    </row>
    <row r="44" spans="2:8" ht="12.75">
      <c r="B44" s="1" t="s">
        <v>460</v>
      </c>
      <c r="E44" s="4"/>
      <c r="F44" s="4"/>
      <c r="G44" s="4"/>
      <c r="H44" s="14"/>
    </row>
    <row r="45" spans="2:8" ht="12.75">
      <c r="B45" s="1"/>
      <c r="E45" s="4"/>
      <c r="F45" s="4"/>
      <c r="G45" s="4"/>
      <c r="H45" s="14"/>
    </row>
    <row r="46" spans="2:8" ht="12.75">
      <c r="B46">
        <v>108</v>
      </c>
      <c r="C46" t="s">
        <v>461</v>
      </c>
      <c r="E46" s="4"/>
      <c r="F46" s="4"/>
      <c r="G46" s="4"/>
      <c r="H46" s="14"/>
    </row>
    <row r="47" spans="3:8" ht="12.75">
      <c r="C47" t="s">
        <v>462</v>
      </c>
      <c r="D47" t="s">
        <v>108</v>
      </c>
      <c r="E47" s="4">
        <v>925322</v>
      </c>
      <c r="F47" s="4">
        <v>915633</v>
      </c>
      <c r="G47" s="4">
        <f>SUM(E47-F47)</f>
        <v>9689</v>
      </c>
      <c r="H47" s="14"/>
    </row>
    <row r="48" spans="5:8" ht="12.75">
      <c r="E48" s="4"/>
      <c r="F48" s="4"/>
      <c r="G48" s="4"/>
      <c r="H48" s="14"/>
    </row>
    <row r="49" spans="2:8" ht="12.75">
      <c r="B49" s="1" t="s">
        <v>211</v>
      </c>
      <c r="E49" s="4"/>
      <c r="F49" s="4"/>
      <c r="G49" s="4"/>
      <c r="H49" s="14"/>
    </row>
    <row r="50" spans="2:8" ht="12.75">
      <c r="B50" s="1"/>
      <c r="E50" s="4"/>
      <c r="F50" s="4"/>
      <c r="G50" s="4"/>
      <c r="H50" s="14"/>
    </row>
    <row r="51" spans="2:8" ht="12.75">
      <c r="B51">
        <v>504</v>
      </c>
      <c r="C51" t="s">
        <v>98</v>
      </c>
      <c r="E51" s="4"/>
      <c r="F51" s="4"/>
      <c r="G51" s="4"/>
      <c r="H51" s="14"/>
    </row>
    <row r="52" spans="3:8" s="181" customFormat="1" ht="12.75">
      <c r="C52" s="181" t="s">
        <v>502</v>
      </c>
      <c r="D52" s="181" t="s">
        <v>101</v>
      </c>
      <c r="E52" s="182">
        <v>33019</v>
      </c>
      <c r="F52" s="182">
        <v>133431</v>
      </c>
      <c r="G52" s="182">
        <f>SUM(E52-F52)</f>
        <v>-100412</v>
      </c>
      <c r="H52" s="14" t="s">
        <v>501</v>
      </c>
    </row>
    <row r="53" spans="3:8" ht="12.75">
      <c r="C53" t="s">
        <v>229</v>
      </c>
      <c r="D53" t="s">
        <v>124</v>
      </c>
      <c r="E53" s="4">
        <v>4260</v>
      </c>
      <c r="F53" s="4">
        <v>0</v>
      </c>
      <c r="G53" s="4">
        <f>SUM(E53-F53)</f>
        <v>4260</v>
      </c>
      <c r="H53" s="14" t="s">
        <v>503</v>
      </c>
    </row>
    <row r="54" spans="3:8" ht="12.75">
      <c r="C54" t="s">
        <v>230</v>
      </c>
      <c r="D54" t="s">
        <v>161</v>
      </c>
      <c r="E54" s="4">
        <v>-172929</v>
      </c>
      <c r="F54" s="4">
        <v>-96001</v>
      </c>
      <c r="G54" s="4">
        <f>SUM(E54-F54)</f>
        <v>-76928</v>
      </c>
      <c r="H54" s="14" t="s">
        <v>503</v>
      </c>
    </row>
    <row r="55" spans="3:8" ht="12.75">
      <c r="C55" t="s">
        <v>160</v>
      </c>
      <c r="D55" t="s">
        <v>161</v>
      </c>
      <c r="E55" s="4">
        <v>236734</v>
      </c>
      <c r="F55" s="4">
        <v>30274</v>
      </c>
      <c r="G55" s="4">
        <f>SUM(E55-F55)</f>
        <v>206460</v>
      </c>
      <c r="H55" s="14" t="s">
        <v>503</v>
      </c>
    </row>
    <row r="56" spans="5:8" ht="12.75">
      <c r="E56" s="4"/>
      <c r="F56" s="4"/>
      <c r="G56" s="4"/>
      <c r="H56" s="14"/>
    </row>
    <row r="57" spans="5:8" s="181" customFormat="1" ht="12.75">
      <c r="E57" s="182"/>
      <c r="F57" s="182"/>
      <c r="G57" s="182"/>
      <c r="H57" s="14"/>
    </row>
    <row r="58" spans="2:8" s="181" customFormat="1" ht="12.75">
      <c r="B58" s="181">
        <v>504</v>
      </c>
      <c r="C58" s="181" t="s">
        <v>98</v>
      </c>
      <c r="E58" s="182"/>
      <c r="F58" s="182"/>
      <c r="G58" s="182"/>
      <c r="H58" s="14"/>
    </row>
    <row r="59" spans="3:8" s="181" customFormat="1" ht="12.75">
      <c r="C59" s="181" t="s">
        <v>666</v>
      </c>
      <c r="E59" s="182"/>
      <c r="F59" s="182"/>
      <c r="G59" s="182"/>
      <c r="H59" s="14"/>
    </row>
    <row r="60" spans="3:8" s="181" customFormat="1" ht="12.75">
      <c r="C60" s="181" t="s">
        <v>667</v>
      </c>
      <c r="E60" s="182">
        <v>25013683</v>
      </c>
      <c r="F60" s="182">
        <v>24930191</v>
      </c>
      <c r="G60" s="182">
        <f>SUM(E60-F60)</f>
        <v>83492</v>
      </c>
      <c r="H60" s="14" t="s">
        <v>501</v>
      </c>
    </row>
    <row r="61" spans="3:8" s="181" customFormat="1" ht="12.75">
      <c r="C61" s="181" t="s">
        <v>668</v>
      </c>
      <c r="E61" s="182">
        <v>1315116</v>
      </c>
      <c r="F61" s="182">
        <v>1230072</v>
      </c>
      <c r="G61" s="182">
        <f>SUM(E61-F61)</f>
        <v>85044</v>
      </c>
      <c r="H61" s="14" t="s">
        <v>501</v>
      </c>
    </row>
    <row r="62" spans="3:8" s="181" customFormat="1" ht="12.75">
      <c r="C62" s="181" t="s">
        <v>669</v>
      </c>
      <c r="E62" s="182">
        <v>1222152</v>
      </c>
      <c r="F62" s="182">
        <v>1280460</v>
      </c>
      <c r="G62" s="182">
        <f>SUM(E62-F62)</f>
        <v>-58308</v>
      </c>
      <c r="H62" s="14" t="s">
        <v>501</v>
      </c>
    </row>
    <row r="63" spans="5:8" ht="12" customHeight="1">
      <c r="E63" s="4"/>
      <c r="F63" s="4"/>
      <c r="G63" s="4"/>
      <c r="H63" s="14"/>
    </row>
    <row r="64" spans="2:8" ht="12.75">
      <c r="B64" s="1" t="s">
        <v>10</v>
      </c>
      <c r="C64" s="1"/>
      <c r="D64" s="1"/>
      <c r="E64" s="15">
        <f>SUM(E11:E63)</f>
        <v>126282290</v>
      </c>
      <c r="F64" s="15">
        <f>SUM(F11:F63)</f>
        <v>122305912</v>
      </c>
      <c r="G64" s="15">
        <f>SUM(G11:G63)</f>
        <v>3976378</v>
      </c>
      <c r="H64" s="16"/>
    </row>
    <row r="65" spans="2:8" s="1" customFormat="1" ht="12.75">
      <c r="B65"/>
      <c r="C65"/>
      <c r="D65"/>
      <c r="E65" s="4"/>
      <c r="F65" s="4"/>
      <c r="G65" s="4"/>
      <c r="H65" s="14"/>
    </row>
    <row r="66" spans="2:8" ht="12.75">
      <c r="B66" s="1" t="s">
        <v>471</v>
      </c>
      <c r="C66" s="1"/>
      <c r="D66" s="1"/>
      <c r="E66" s="15"/>
      <c r="F66" s="15"/>
      <c r="G66" s="15">
        <f>SUM(G64)</f>
        <v>3976378</v>
      </c>
      <c r="H66" s="16"/>
    </row>
    <row r="67" spans="5:8" ht="12.75">
      <c r="E67" s="4"/>
      <c r="F67" s="4"/>
      <c r="G67" s="4"/>
      <c r="H67" s="14"/>
    </row>
    <row r="68" spans="2:8" ht="12.75">
      <c r="B68" s="28"/>
      <c r="H68"/>
    </row>
  </sheetData>
  <printOptions/>
  <pageMargins left="0.3937007874015748" right="0.3937007874015748" top="0.7480314960629921" bottom="0.3937007874015748" header="0" footer="0"/>
  <pageSetup horizontalDpi="600" verticalDpi="600" orientation="portrait" paperSize="9" r:id="rId1"/>
  <headerFooter alignWithMargins="0">
    <oddFooter>&amp;L&amp;8Dok.nr. 886-15 Sag nr. 16120-13&amp;R&amp;P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workbookViewId="0" topLeftCell="A1">
      <pane ySplit="7" topLeftCell="A17" activePane="bottomLeft" state="frozen"/>
      <selection pane="topLeft" activeCell="D38" sqref="D38"/>
      <selection pane="bottomLeft" activeCell="H79" sqref="H79"/>
    </sheetView>
  </sheetViews>
  <sheetFormatPr defaultColWidth="9.140625" defaultRowHeight="12.75"/>
  <cols>
    <col min="1" max="1" width="1.57421875" style="0" customWidth="1"/>
    <col min="2" max="2" width="7.421875" style="0" customWidth="1"/>
    <col min="3" max="3" width="25.57421875" style="0" customWidth="1"/>
    <col min="4" max="4" width="13.421875" style="0" customWidth="1"/>
    <col min="5" max="5" width="11.421875" style="0" customWidth="1"/>
    <col min="6" max="6" width="12.57421875" style="0" customWidth="1"/>
    <col min="7" max="7" width="14.00390625" style="0" customWidth="1"/>
    <col min="8" max="8" width="10.421875" style="5" customWidth="1"/>
  </cols>
  <sheetData>
    <row r="1" ht="13.8" thickBot="1">
      <c r="H1"/>
    </row>
    <row r="2" spans="1:8" ht="25.2" thickBot="1">
      <c r="A2" s="137"/>
      <c r="B2" s="52" t="s">
        <v>468</v>
      </c>
      <c r="C2" s="53"/>
      <c r="D2" s="53"/>
      <c r="E2" s="53"/>
      <c r="F2" s="53"/>
      <c r="G2" s="53"/>
      <c r="H2" s="54"/>
    </row>
    <row r="4" spans="2:8" ht="17.4">
      <c r="B4" s="42" t="s">
        <v>12</v>
      </c>
      <c r="C4" s="2"/>
      <c r="H4"/>
    </row>
    <row r="5" spans="2:8" ht="17.4">
      <c r="B5" s="42" t="s">
        <v>15</v>
      </c>
      <c r="H5"/>
    </row>
    <row r="6" spans="1:8" ht="39.6">
      <c r="A6" s="1"/>
      <c r="B6" s="61" t="s">
        <v>296</v>
      </c>
      <c r="C6" s="61"/>
      <c r="D6" s="62" t="s">
        <v>24</v>
      </c>
      <c r="E6" s="63" t="s">
        <v>469</v>
      </c>
      <c r="F6" s="63" t="s">
        <v>470</v>
      </c>
      <c r="G6" s="60" t="s">
        <v>466</v>
      </c>
      <c r="H6" s="63" t="s">
        <v>295</v>
      </c>
    </row>
    <row r="7" spans="4:8" ht="25.35" customHeight="1">
      <c r="D7" s="5"/>
      <c r="G7" s="151" t="s">
        <v>20</v>
      </c>
      <c r="H7"/>
    </row>
    <row r="8" spans="2:8" ht="13.8" thickBot="1">
      <c r="B8" s="1" t="s">
        <v>21</v>
      </c>
      <c r="D8" s="5"/>
      <c r="H8"/>
    </row>
    <row r="9" spans="2:8" ht="12.75">
      <c r="B9" s="238">
        <v>201</v>
      </c>
      <c r="C9" s="239" t="s">
        <v>221</v>
      </c>
      <c r="D9" s="240">
        <v>511020</v>
      </c>
      <c r="E9" s="241">
        <v>72824031</v>
      </c>
      <c r="F9" s="241">
        <v>72427409</v>
      </c>
      <c r="G9" s="241">
        <f>E9-F9</f>
        <v>396622</v>
      </c>
      <c r="H9" s="242" t="s">
        <v>560</v>
      </c>
    </row>
    <row r="10" spans="1:8" ht="12.75">
      <c r="A10" s="1"/>
      <c r="B10" s="243">
        <v>210</v>
      </c>
      <c r="C10" s="228" t="s">
        <v>30</v>
      </c>
      <c r="D10" s="227">
        <v>513018</v>
      </c>
      <c r="E10" s="229">
        <v>1835546</v>
      </c>
      <c r="F10" s="229">
        <v>1963389</v>
      </c>
      <c r="G10" s="229">
        <f>E10-F10</f>
        <v>-127843</v>
      </c>
      <c r="H10" s="244" t="s">
        <v>561</v>
      </c>
    </row>
    <row r="11" spans="1:8" ht="12.75">
      <c r="A11" s="1"/>
      <c r="B11" s="243">
        <v>217</v>
      </c>
      <c r="C11" s="228" t="s">
        <v>31</v>
      </c>
      <c r="D11" s="227">
        <v>513039</v>
      </c>
      <c r="E11" s="229">
        <v>2907661</v>
      </c>
      <c r="F11" s="229">
        <v>2863661</v>
      </c>
      <c r="G11" s="229">
        <f aca="true" t="shared" si="0" ref="G11:G73">E11-F11</f>
        <v>44000</v>
      </c>
      <c r="H11" s="244" t="s">
        <v>562</v>
      </c>
    </row>
    <row r="12" spans="2:8" ht="12.75">
      <c r="B12" s="243">
        <v>222</v>
      </c>
      <c r="C12" s="228" t="s">
        <v>32</v>
      </c>
      <c r="D12" s="227">
        <v>513054</v>
      </c>
      <c r="E12" s="229">
        <v>4908477</v>
      </c>
      <c r="F12" s="229">
        <v>4642159</v>
      </c>
      <c r="G12" s="229">
        <f t="shared" si="0"/>
        <v>266318</v>
      </c>
      <c r="H12" s="244" t="s">
        <v>563</v>
      </c>
    </row>
    <row r="13" spans="2:8" ht="12.75">
      <c r="B13" s="243">
        <v>224</v>
      </c>
      <c r="C13" s="228" t="s">
        <v>33</v>
      </c>
      <c r="D13" s="227">
        <v>513060</v>
      </c>
      <c r="E13" s="229">
        <v>5447867</v>
      </c>
      <c r="F13" s="229">
        <v>5321224</v>
      </c>
      <c r="G13" s="229">
        <f t="shared" si="0"/>
        <v>126643</v>
      </c>
      <c r="H13" s="244" t="s">
        <v>564</v>
      </c>
    </row>
    <row r="14" spans="2:8" ht="12.75">
      <c r="B14" s="243">
        <v>228</v>
      </c>
      <c r="C14" s="228" t="s">
        <v>34</v>
      </c>
      <c r="D14" s="227">
        <v>514010</v>
      </c>
      <c r="E14" s="229">
        <v>9476069</v>
      </c>
      <c r="F14" s="229">
        <v>9246539</v>
      </c>
      <c r="G14" s="229">
        <f t="shared" si="0"/>
        <v>229530</v>
      </c>
      <c r="H14" s="244" t="s">
        <v>565</v>
      </c>
    </row>
    <row r="15" spans="2:8" s="181" customFormat="1" ht="12.75">
      <c r="B15" s="243">
        <v>240</v>
      </c>
      <c r="C15" s="228" t="s">
        <v>279</v>
      </c>
      <c r="D15" s="227">
        <v>514020</v>
      </c>
      <c r="E15" s="229">
        <v>14261221</v>
      </c>
      <c r="F15" s="229">
        <v>14703582</v>
      </c>
      <c r="G15" s="229">
        <f t="shared" si="0"/>
        <v>-442361</v>
      </c>
      <c r="H15" s="244" t="s">
        <v>566</v>
      </c>
    </row>
    <row r="16" spans="2:8" s="181" customFormat="1" ht="12.75">
      <c r="B16" s="243">
        <v>241</v>
      </c>
      <c r="C16" s="228" t="s">
        <v>280</v>
      </c>
      <c r="D16" s="227">
        <v>514025</v>
      </c>
      <c r="E16" s="229">
        <v>18263758</v>
      </c>
      <c r="F16" s="229">
        <v>17487570</v>
      </c>
      <c r="G16" s="229">
        <f t="shared" si="0"/>
        <v>776188</v>
      </c>
      <c r="H16" s="244" t="s">
        <v>567</v>
      </c>
    </row>
    <row r="17" spans="2:8" s="181" customFormat="1" ht="12.75">
      <c r="B17" s="243">
        <v>242</v>
      </c>
      <c r="C17" s="228" t="s">
        <v>281</v>
      </c>
      <c r="D17" s="227">
        <v>513056</v>
      </c>
      <c r="E17" s="229">
        <v>11687655</v>
      </c>
      <c r="F17" s="229">
        <v>11019685</v>
      </c>
      <c r="G17" s="229">
        <f t="shared" si="0"/>
        <v>667970</v>
      </c>
      <c r="H17" s="244" t="s">
        <v>568</v>
      </c>
    </row>
    <row r="18" spans="2:8" s="181" customFormat="1" ht="12.75">
      <c r="B18" s="243">
        <v>243</v>
      </c>
      <c r="C18" s="228" t="s">
        <v>282</v>
      </c>
      <c r="D18" s="227">
        <v>513032</v>
      </c>
      <c r="E18" s="229">
        <v>10559671</v>
      </c>
      <c r="F18" s="229">
        <v>10178895</v>
      </c>
      <c r="G18" s="229">
        <f t="shared" si="0"/>
        <v>380776</v>
      </c>
      <c r="H18" s="244" t="s">
        <v>569</v>
      </c>
    </row>
    <row r="19" spans="2:8" s="181" customFormat="1" ht="12.75">
      <c r="B19" s="243">
        <v>244</v>
      </c>
      <c r="C19" s="228" t="s">
        <v>283</v>
      </c>
      <c r="D19" s="227">
        <v>513035</v>
      </c>
      <c r="E19" s="229">
        <v>8338334</v>
      </c>
      <c r="F19" s="229">
        <v>7800249</v>
      </c>
      <c r="G19" s="229">
        <f t="shared" si="0"/>
        <v>538085</v>
      </c>
      <c r="H19" s="244" t="s">
        <v>570</v>
      </c>
    </row>
    <row r="20" spans="2:8" ht="12.75">
      <c r="B20" s="243">
        <v>245</v>
      </c>
      <c r="C20" s="228" t="s">
        <v>284</v>
      </c>
      <c r="D20" s="227">
        <v>514030</v>
      </c>
      <c r="E20" s="229">
        <v>10053491</v>
      </c>
      <c r="F20" s="229">
        <v>9834884</v>
      </c>
      <c r="G20" s="229">
        <f t="shared" si="0"/>
        <v>218607</v>
      </c>
      <c r="H20" s="244" t="s">
        <v>571</v>
      </c>
    </row>
    <row r="21" spans="2:8" ht="12.75">
      <c r="B21" s="243">
        <v>246</v>
      </c>
      <c r="C21" s="228" t="s">
        <v>285</v>
      </c>
      <c r="D21" s="227">
        <v>514035</v>
      </c>
      <c r="E21" s="229">
        <v>11057654</v>
      </c>
      <c r="F21" s="230">
        <v>11593576</v>
      </c>
      <c r="G21" s="229">
        <f t="shared" si="0"/>
        <v>-535922</v>
      </c>
      <c r="H21" s="244" t="s">
        <v>572</v>
      </c>
    </row>
    <row r="22" spans="2:8" ht="12.75">
      <c r="B22" s="243">
        <v>247</v>
      </c>
      <c r="C22" s="228" t="s">
        <v>286</v>
      </c>
      <c r="D22" s="227">
        <v>513026</v>
      </c>
      <c r="E22" s="229">
        <v>16159935</v>
      </c>
      <c r="F22" s="229">
        <v>15892539</v>
      </c>
      <c r="G22" s="229">
        <f t="shared" si="0"/>
        <v>267396</v>
      </c>
      <c r="H22" s="244" t="s">
        <v>573</v>
      </c>
    </row>
    <row r="23" spans="2:8" ht="12.75">
      <c r="B23" s="243">
        <v>327</v>
      </c>
      <c r="C23" s="228" t="s">
        <v>287</v>
      </c>
      <c r="D23" s="227">
        <v>510006</v>
      </c>
      <c r="E23" s="229">
        <v>-324155</v>
      </c>
      <c r="F23" s="229">
        <v>-516817</v>
      </c>
      <c r="G23" s="229">
        <f t="shared" si="0"/>
        <v>192662</v>
      </c>
      <c r="H23" s="244" t="s">
        <v>574</v>
      </c>
    </row>
    <row r="24" spans="2:8" ht="12.75">
      <c r="B24" s="243"/>
      <c r="C24" s="228"/>
      <c r="D24" s="227"/>
      <c r="E24" s="229"/>
      <c r="F24" s="229"/>
      <c r="G24" s="229"/>
      <c r="H24" s="244"/>
    </row>
    <row r="25" spans="2:8" ht="12.75">
      <c r="B25" s="243">
        <v>301</v>
      </c>
      <c r="C25" s="228" t="s">
        <v>35</v>
      </c>
      <c r="D25" s="227">
        <v>301005</v>
      </c>
      <c r="E25" s="229">
        <v>16284745</v>
      </c>
      <c r="F25" s="229">
        <v>16606980</v>
      </c>
      <c r="G25" s="229">
        <f t="shared" si="0"/>
        <v>-322235</v>
      </c>
      <c r="H25" s="244" t="s">
        <v>575</v>
      </c>
    </row>
    <row r="26" spans="2:8" ht="12.75">
      <c r="B26" s="243">
        <v>301</v>
      </c>
      <c r="C26" s="228" t="s">
        <v>36</v>
      </c>
      <c r="D26" s="227">
        <v>305005</v>
      </c>
      <c r="E26" s="229">
        <v>2064447</v>
      </c>
      <c r="F26" s="229">
        <v>1848463</v>
      </c>
      <c r="G26" s="229">
        <f t="shared" si="0"/>
        <v>215984</v>
      </c>
      <c r="H26" s="244" t="s">
        <v>575</v>
      </c>
    </row>
    <row r="27" spans="2:8" ht="12.75">
      <c r="B27" s="243">
        <v>302</v>
      </c>
      <c r="C27" s="228" t="s">
        <v>37</v>
      </c>
      <c r="D27" s="227">
        <v>301007</v>
      </c>
      <c r="E27" s="229">
        <v>9298482</v>
      </c>
      <c r="F27" s="229">
        <v>9074040</v>
      </c>
      <c r="G27" s="229">
        <f t="shared" si="0"/>
        <v>224442</v>
      </c>
      <c r="H27" s="244" t="s">
        <v>576</v>
      </c>
    </row>
    <row r="28" spans="2:8" ht="12.75">
      <c r="B28" s="243">
        <v>302</v>
      </c>
      <c r="C28" s="228" t="s">
        <v>38</v>
      </c>
      <c r="D28" s="227">
        <v>305007</v>
      </c>
      <c r="E28" s="229">
        <v>2077535</v>
      </c>
      <c r="F28" s="229">
        <v>1930778</v>
      </c>
      <c r="G28" s="229">
        <f t="shared" si="0"/>
        <v>146757</v>
      </c>
      <c r="H28" s="244" t="s">
        <v>576</v>
      </c>
    </row>
    <row r="29" spans="2:8" ht="12.75">
      <c r="B29" s="243">
        <v>303</v>
      </c>
      <c r="C29" s="228" t="s">
        <v>39</v>
      </c>
      <c r="D29" s="227">
        <v>301009</v>
      </c>
      <c r="E29" s="229">
        <v>12041270</v>
      </c>
      <c r="F29" s="229">
        <v>10965190</v>
      </c>
      <c r="G29" s="229">
        <f t="shared" si="0"/>
        <v>1076080</v>
      </c>
      <c r="H29" s="244" t="s">
        <v>577</v>
      </c>
    </row>
    <row r="30" spans="2:8" ht="12.75">
      <c r="B30" s="243">
        <v>303</v>
      </c>
      <c r="C30" s="228" t="s">
        <v>40</v>
      </c>
      <c r="D30" s="227">
        <v>305009</v>
      </c>
      <c r="E30" s="229">
        <v>1426192</v>
      </c>
      <c r="F30" s="229">
        <v>1224877</v>
      </c>
      <c r="G30" s="229">
        <f t="shared" si="0"/>
        <v>201315</v>
      </c>
      <c r="H30" s="244" t="s">
        <v>577</v>
      </c>
    </row>
    <row r="31" spans="2:9" ht="12.75">
      <c r="B31" s="243">
        <v>304</v>
      </c>
      <c r="C31" s="229" t="s">
        <v>41</v>
      </c>
      <c r="D31" s="227">
        <v>301011</v>
      </c>
      <c r="E31" s="229">
        <v>6064489</v>
      </c>
      <c r="F31" s="229">
        <v>5827022</v>
      </c>
      <c r="G31" s="229">
        <f t="shared" si="0"/>
        <v>237467</v>
      </c>
      <c r="H31" s="244" t="s">
        <v>578</v>
      </c>
      <c r="I31" s="4"/>
    </row>
    <row r="32" spans="2:8" ht="12.75">
      <c r="B32" s="243">
        <v>304</v>
      </c>
      <c r="C32" s="228" t="s">
        <v>42</v>
      </c>
      <c r="D32" s="227">
        <v>305011</v>
      </c>
      <c r="E32" s="229">
        <v>1423185</v>
      </c>
      <c r="F32" s="229">
        <v>1330068</v>
      </c>
      <c r="G32" s="229">
        <f t="shared" si="0"/>
        <v>93117</v>
      </c>
      <c r="H32" s="244" t="s">
        <v>578</v>
      </c>
    </row>
    <row r="33" spans="2:9" ht="12.75">
      <c r="B33" s="245">
        <v>305</v>
      </c>
      <c r="C33" s="231" t="s">
        <v>43</v>
      </c>
      <c r="D33" s="232">
        <v>301029</v>
      </c>
      <c r="E33" s="229">
        <v>28363907</v>
      </c>
      <c r="F33" s="229">
        <v>27597187</v>
      </c>
      <c r="G33" s="229">
        <f t="shared" si="0"/>
        <v>766720</v>
      </c>
      <c r="H33" s="246" t="s">
        <v>579</v>
      </c>
      <c r="I33" s="4"/>
    </row>
    <row r="34" spans="2:9" ht="12.75">
      <c r="B34" s="243">
        <v>305</v>
      </c>
      <c r="C34" s="233" t="s">
        <v>288</v>
      </c>
      <c r="D34" s="227">
        <v>305055</v>
      </c>
      <c r="E34" s="229">
        <v>5090461</v>
      </c>
      <c r="F34" s="229">
        <v>4425568</v>
      </c>
      <c r="G34" s="229">
        <f t="shared" si="0"/>
        <v>664893</v>
      </c>
      <c r="H34" s="246" t="s">
        <v>579</v>
      </c>
      <c r="I34" s="4"/>
    </row>
    <row r="35" spans="2:9" ht="12.75">
      <c r="B35" s="243">
        <v>305</v>
      </c>
      <c r="C35" s="233" t="s">
        <v>289</v>
      </c>
      <c r="D35" s="227">
        <v>305026</v>
      </c>
      <c r="E35" s="229">
        <v>5979515</v>
      </c>
      <c r="F35" s="229">
        <v>5449005</v>
      </c>
      <c r="G35" s="229">
        <f t="shared" si="0"/>
        <v>530510</v>
      </c>
      <c r="H35" s="246" t="s">
        <v>579</v>
      </c>
      <c r="I35" s="4"/>
    </row>
    <row r="36" spans="2:8" ht="12.75">
      <c r="B36" s="243">
        <v>306</v>
      </c>
      <c r="C36" s="228" t="s">
        <v>44</v>
      </c>
      <c r="D36" s="227">
        <v>301041</v>
      </c>
      <c r="E36" s="229">
        <v>33552171</v>
      </c>
      <c r="F36" s="229">
        <v>34466862</v>
      </c>
      <c r="G36" s="229">
        <f t="shared" si="0"/>
        <v>-914691</v>
      </c>
      <c r="H36" s="244" t="s">
        <v>580</v>
      </c>
    </row>
    <row r="37" spans="2:9" ht="12.75">
      <c r="B37" s="243">
        <v>306</v>
      </c>
      <c r="C37" s="228" t="s">
        <v>45</v>
      </c>
      <c r="D37" s="227">
        <v>305039</v>
      </c>
      <c r="E37" s="229">
        <v>6460108</v>
      </c>
      <c r="F37" s="229">
        <v>5926444</v>
      </c>
      <c r="G37" s="229">
        <f t="shared" si="0"/>
        <v>533664</v>
      </c>
      <c r="H37" s="244" t="s">
        <v>580</v>
      </c>
      <c r="I37" s="4"/>
    </row>
    <row r="38" spans="2:9" ht="12.75">
      <c r="B38" s="243">
        <v>308</v>
      </c>
      <c r="C38" s="228" t="s">
        <v>46</v>
      </c>
      <c r="D38" s="227">
        <v>301015</v>
      </c>
      <c r="E38" s="229">
        <v>5857845</v>
      </c>
      <c r="F38" s="229">
        <v>5666264</v>
      </c>
      <c r="G38" s="229">
        <f t="shared" si="0"/>
        <v>191581</v>
      </c>
      <c r="H38" s="244" t="s">
        <v>581</v>
      </c>
      <c r="I38" s="136"/>
    </row>
    <row r="39" spans="2:8" ht="12.75">
      <c r="B39" s="243">
        <v>308</v>
      </c>
      <c r="C39" s="228" t="s">
        <v>47</v>
      </c>
      <c r="D39" s="227">
        <v>305015</v>
      </c>
      <c r="E39" s="229">
        <v>1219705</v>
      </c>
      <c r="F39" s="229">
        <v>1047411</v>
      </c>
      <c r="G39" s="229">
        <f t="shared" si="0"/>
        <v>172294</v>
      </c>
      <c r="H39" s="244" t="s">
        <v>581</v>
      </c>
    </row>
    <row r="40" spans="2:9" ht="12.75">
      <c r="B40" s="243">
        <v>309</v>
      </c>
      <c r="C40" s="228" t="s">
        <v>48</v>
      </c>
      <c r="D40" s="227">
        <v>301017</v>
      </c>
      <c r="E40" s="229">
        <v>7872048</v>
      </c>
      <c r="F40" s="229">
        <v>7777387</v>
      </c>
      <c r="G40" s="229">
        <f t="shared" si="0"/>
        <v>94661</v>
      </c>
      <c r="H40" s="244" t="s">
        <v>582</v>
      </c>
      <c r="I40" s="4"/>
    </row>
    <row r="41" spans="2:8" ht="12.75">
      <c r="B41" s="243">
        <v>309</v>
      </c>
      <c r="C41" s="228" t="s">
        <v>49</v>
      </c>
      <c r="D41" s="227">
        <v>305017</v>
      </c>
      <c r="E41" s="229">
        <v>1469235</v>
      </c>
      <c r="F41" s="229">
        <v>1528412</v>
      </c>
      <c r="G41" s="229">
        <f t="shared" si="0"/>
        <v>-59177</v>
      </c>
      <c r="H41" s="244" t="s">
        <v>582</v>
      </c>
    </row>
    <row r="42" spans="2:9" ht="12.75">
      <c r="B42" s="243">
        <v>311</v>
      </c>
      <c r="C42" s="228" t="s">
        <v>50</v>
      </c>
      <c r="D42" s="227">
        <v>301021</v>
      </c>
      <c r="E42" s="229">
        <v>6392032</v>
      </c>
      <c r="F42" s="229">
        <v>5641162</v>
      </c>
      <c r="G42" s="229">
        <f t="shared" si="0"/>
        <v>750870</v>
      </c>
      <c r="H42" s="244" t="s">
        <v>583</v>
      </c>
      <c r="I42" s="4"/>
    </row>
    <row r="43" spans="2:8" ht="12.75">
      <c r="B43" s="243">
        <v>311</v>
      </c>
      <c r="C43" s="228" t="s">
        <v>51</v>
      </c>
      <c r="D43" s="227">
        <v>305019</v>
      </c>
      <c r="E43" s="229">
        <v>1063767</v>
      </c>
      <c r="F43" s="229">
        <v>790952</v>
      </c>
      <c r="G43" s="229">
        <f t="shared" si="0"/>
        <v>272815</v>
      </c>
      <c r="H43" s="244" t="s">
        <v>583</v>
      </c>
    </row>
    <row r="44" spans="2:9" ht="12.75">
      <c r="B44" s="243">
        <v>312</v>
      </c>
      <c r="C44" s="228" t="s">
        <v>52</v>
      </c>
      <c r="D44" s="227">
        <v>301043</v>
      </c>
      <c r="E44" s="229">
        <v>28063340</v>
      </c>
      <c r="F44" s="229">
        <v>25962825</v>
      </c>
      <c r="G44" s="229">
        <f t="shared" si="0"/>
        <v>2100515</v>
      </c>
      <c r="H44" s="244" t="s">
        <v>584</v>
      </c>
      <c r="I44" s="4"/>
    </row>
    <row r="45" spans="2:8" ht="12.75">
      <c r="B45" s="243">
        <v>312</v>
      </c>
      <c r="C45" s="228" t="s">
        <v>53</v>
      </c>
      <c r="D45" s="227">
        <v>301051</v>
      </c>
      <c r="E45" s="229">
        <v>23319364</v>
      </c>
      <c r="F45" s="229">
        <v>23042992</v>
      </c>
      <c r="G45" s="229">
        <f t="shared" si="0"/>
        <v>276372</v>
      </c>
      <c r="H45" s="244" t="s">
        <v>584</v>
      </c>
    </row>
    <row r="46" spans="2:9" ht="12.75">
      <c r="B46" s="243">
        <v>312</v>
      </c>
      <c r="C46" s="228" t="s">
        <v>54</v>
      </c>
      <c r="D46" s="227">
        <v>305041</v>
      </c>
      <c r="E46" s="229">
        <v>4256956</v>
      </c>
      <c r="F46" s="229">
        <v>3581741</v>
      </c>
      <c r="G46" s="229">
        <f t="shared" si="0"/>
        <v>675215</v>
      </c>
      <c r="H46" s="244" t="s">
        <v>584</v>
      </c>
      <c r="I46" s="4"/>
    </row>
    <row r="47" spans="2:8" ht="12.75">
      <c r="B47" s="243">
        <v>312</v>
      </c>
      <c r="C47" s="228" t="s">
        <v>55</v>
      </c>
      <c r="D47" s="227">
        <v>305043</v>
      </c>
      <c r="E47" s="229">
        <v>3275488</v>
      </c>
      <c r="F47" s="229">
        <v>3272501</v>
      </c>
      <c r="G47" s="229">
        <f t="shared" si="0"/>
        <v>2987</v>
      </c>
      <c r="H47" s="244" t="s">
        <v>584</v>
      </c>
    </row>
    <row r="48" spans="2:9" ht="12.75">
      <c r="B48" s="243">
        <v>313</v>
      </c>
      <c r="C48" s="228" t="s">
        <v>56</v>
      </c>
      <c r="D48" s="227">
        <v>301023</v>
      </c>
      <c r="E48" s="229">
        <v>8556804</v>
      </c>
      <c r="F48" s="229">
        <v>7445432</v>
      </c>
      <c r="G48" s="229">
        <f t="shared" si="0"/>
        <v>1111372</v>
      </c>
      <c r="H48" s="244" t="s">
        <v>585</v>
      </c>
      <c r="I48" s="4"/>
    </row>
    <row r="49" spans="2:8" ht="12.75">
      <c r="B49" s="243">
        <v>313</v>
      </c>
      <c r="C49" s="228" t="s">
        <v>57</v>
      </c>
      <c r="D49" s="227">
        <v>305021</v>
      </c>
      <c r="E49" s="229">
        <v>1513851</v>
      </c>
      <c r="F49" s="229">
        <v>1349387</v>
      </c>
      <c r="G49" s="229">
        <f t="shared" si="0"/>
        <v>164464</v>
      </c>
      <c r="H49" s="244" t="s">
        <v>585</v>
      </c>
    </row>
    <row r="50" spans="2:8" ht="12.75">
      <c r="B50" s="243">
        <v>314</v>
      </c>
      <c r="C50" s="228" t="s">
        <v>58</v>
      </c>
      <c r="D50" s="227">
        <v>301025</v>
      </c>
      <c r="E50" s="229">
        <v>14731037</v>
      </c>
      <c r="F50" s="229">
        <v>13731902</v>
      </c>
      <c r="G50" s="229">
        <f t="shared" si="0"/>
        <v>999135</v>
      </c>
      <c r="H50" s="244" t="s">
        <v>586</v>
      </c>
    </row>
    <row r="51" spans="2:8" ht="12.75">
      <c r="B51" s="243">
        <v>314</v>
      </c>
      <c r="C51" s="228" t="s">
        <v>60</v>
      </c>
      <c r="D51" s="227">
        <v>301026</v>
      </c>
      <c r="E51" s="229">
        <v>2851129</v>
      </c>
      <c r="F51" s="229">
        <v>2685672</v>
      </c>
      <c r="G51" s="229">
        <f t="shared" si="0"/>
        <v>165457</v>
      </c>
      <c r="H51" s="244" t="s">
        <v>586</v>
      </c>
    </row>
    <row r="52" spans="2:9" ht="12.75">
      <c r="B52" s="243">
        <v>314</v>
      </c>
      <c r="C52" s="228" t="s">
        <v>59</v>
      </c>
      <c r="D52" s="227">
        <v>305023</v>
      </c>
      <c r="E52" s="229">
        <v>1600500</v>
      </c>
      <c r="F52" s="229">
        <v>1199205</v>
      </c>
      <c r="G52" s="229">
        <f t="shared" si="0"/>
        <v>401295</v>
      </c>
      <c r="H52" s="244" t="s">
        <v>586</v>
      </c>
      <c r="I52" s="4"/>
    </row>
    <row r="53" spans="2:10" ht="12.75">
      <c r="B53" s="243">
        <v>315</v>
      </c>
      <c r="C53" s="228" t="s">
        <v>61</v>
      </c>
      <c r="D53" s="227">
        <v>301027</v>
      </c>
      <c r="E53" s="229">
        <v>19099891</v>
      </c>
      <c r="F53" s="229">
        <v>18040734</v>
      </c>
      <c r="G53" s="229">
        <f t="shared" si="0"/>
        <v>1059157</v>
      </c>
      <c r="H53" s="244" t="s">
        <v>587</v>
      </c>
      <c r="J53" s="4"/>
    </row>
    <row r="54" spans="2:9" ht="12.75">
      <c r="B54" s="243">
        <v>315</v>
      </c>
      <c r="C54" s="228" t="s">
        <v>62</v>
      </c>
      <c r="D54" s="227">
        <v>305025</v>
      </c>
      <c r="E54" s="229">
        <v>2108650</v>
      </c>
      <c r="F54" s="229">
        <v>1815335</v>
      </c>
      <c r="G54" s="229">
        <f t="shared" si="0"/>
        <v>293315</v>
      </c>
      <c r="H54" s="244" t="s">
        <v>587</v>
      </c>
      <c r="I54" s="4"/>
    </row>
    <row r="55" spans="2:8" ht="12.75">
      <c r="B55" s="243">
        <v>316</v>
      </c>
      <c r="C55" s="228" t="s">
        <v>63</v>
      </c>
      <c r="D55" s="227">
        <v>301031</v>
      </c>
      <c r="E55" s="229">
        <v>9004426</v>
      </c>
      <c r="F55" s="229">
        <v>9495625</v>
      </c>
      <c r="G55" s="229">
        <f t="shared" si="0"/>
        <v>-491199</v>
      </c>
      <c r="H55" s="244" t="s">
        <v>588</v>
      </c>
    </row>
    <row r="56" spans="2:8" ht="12.75">
      <c r="B56" s="243">
        <v>316</v>
      </c>
      <c r="C56" s="228" t="s">
        <v>64</v>
      </c>
      <c r="D56" s="227">
        <v>305029</v>
      </c>
      <c r="E56" s="229">
        <v>1870780</v>
      </c>
      <c r="F56" s="229">
        <v>1635699</v>
      </c>
      <c r="G56" s="229">
        <f t="shared" si="0"/>
        <v>235081</v>
      </c>
      <c r="H56" s="244" t="s">
        <v>588</v>
      </c>
    </row>
    <row r="57" spans="2:9" ht="12.75">
      <c r="B57" s="243">
        <v>317</v>
      </c>
      <c r="C57" s="228" t="s">
        <v>65</v>
      </c>
      <c r="D57" s="227">
        <v>301053</v>
      </c>
      <c r="E57" s="229">
        <v>28209876</v>
      </c>
      <c r="F57" s="229">
        <v>26071083</v>
      </c>
      <c r="G57" s="229">
        <f t="shared" si="0"/>
        <v>2138793</v>
      </c>
      <c r="H57" s="244" t="s">
        <v>589</v>
      </c>
      <c r="I57" s="4"/>
    </row>
    <row r="58" spans="2:8" ht="12.75">
      <c r="B58" s="243">
        <v>317</v>
      </c>
      <c r="C58" s="228" t="s">
        <v>222</v>
      </c>
      <c r="D58" s="227">
        <v>301054</v>
      </c>
      <c r="E58" s="229">
        <v>8935767</v>
      </c>
      <c r="F58" s="229">
        <v>8650117</v>
      </c>
      <c r="G58" s="229">
        <f t="shared" si="0"/>
        <v>285650</v>
      </c>
      <c r="H58" s="244" t="s">
        <v>589</v>
      </c>
    </row>
    <row r="59" spans="2:9" ht="12.75">
      <c r="B59" s="243">
        <v>317</v>
      </c>
      <c r="C59" s="228" t="s">
        <v>66</v>
      </c>
      <c r="D59" s="227">
        <v>305037</v>
      </c>
      <c r="E59" s="229">
        <v>2875268</v>
      </c>
      <c r="F59" s="229">
        <v>2539978</v>
      </c>
      <c r="G59" s="229">
        <f t="shared" si="0"/>
        <v>335290</v>
      </c>
      <c r="H59" s="244" t="s">
        <v>589</v>
      </c>
      <c r="I59" s="4"/>
    </row>
    <row r="60" spans="2:11" ht="12.75">
      <c r="B60" s="243">
        <v>317</v>
      </c>
      <c r="C60" s="228" t="s">
        <v>192</v>
      </c>
      <c r="D60" s="227">
        <v>305060</v>
      </c>
      <c r="E60" s="229">
        <v>1472305</v>
      </c>
      <c r="F60" s="229">
        <v>1732355</v>
      </c>
      <c r="G60" s="229">
        <f t="shared" si="0"/>
        <v>-260050</v>
      </c>
      <c r="H60" s="244" t="s">
        <v>589</v>
      </c>
      <c r="K60" s="4"/>
    </row>
    <row r="61" spans="2:9" ht="12.75">
      <c r="B61" s="243">
        <v>317</v>
      </c>
      <c r="C61" s="228" t="s">
        <v>193</v>
      </c>
      <c r="D61" s="227">
        <v>305062</v>
      </c>
      <c r="E61" s="229">
        <v>787304</v>
      </c>
      <c r="F61" s="229">
        <v>185881</v>
      </c>
      <c r="G61" s="229">
        <f t="shared" si="0"/>
        <v>601423</v>
      </c>
      <c r="H61" s="244" t="s">
        <v>589</v>
      </c>
      <c r="I61" s="4"/>
    </row>
    <row r="62" spans="2:8" ht="12.75">
      <c r="B62" s="243">
        <v>319</v>
      </c>
      <c r="C62" s="228" t="s">
        <v>67</v>
      </c>
      <c r="D62" s="227">
        <v>301037</v>
      </c>
      <c r="E62" s="229">
        <v>7819123</v>
      </c>
      <c r="F62" s="229">
        <v>7025347</v>
      </c>
      <c r="G62" s="229">
        <f t="shared" si="0"/>
        <v>793776</v>
      </c>
      <c r="H62" s="244" t="s">
        <v>590</v>
      </c>
    </row>
    <row r="63" spans="2:8" ht="12.75">
      <c r="B63" s="243">
        <v>319</v>
      </c>
      <c r="C63" s="228" t="s">
        <v>68</v>
      </c>
      <c r="D63" s="227">
        <v>305033</v>
      </c>
      <c r="E63" s="229">
        <v>1697004</v>
      </c>
      <c r="F63" s="229">
        <v>1469992</v>
      </c>
      <c r="G63" s="229">
        <f t="shared" si="0"/>
        <v>227012</v>
      </c>
      <c r="H63" s="244" t="s">
        <v>590</v>
      </c>
    </row>
    <row r="64" spans="2:8" ht="12.75">
      <c r="B64" s="243">
        <v>320</v>
      </c>
      <c r="C64" s="228" t="s">
        <v>69</v>
      </c>
      <c r="D64" s="227">
        <v>301033</v>
      </c>
      <c r="E64" s="229">
        <v>6792196</v>
      </c>
      <c r="F64" s="229">
        <v>6753290</v>
      </c>
      <c r="G64" s="229">
        <f t="shared" si="0"/>
        <v>38906</v>
      </c>
      <c r="H64" s="244" t="s">
        <v>591</v>
      </c>
    </row>
    <row r="65" spans="2:8" ht="12.75">
      <c r="B65" s="243">
        <v>320</v>
      </c>
      <c r="C65" s="228" t="s">
        <v>194</v>
      </c>
      <c r="D65" s="227">
        <v>305031</v>
      </c>
      <c r="E65" s="229">
        <v>1582473</v>
      </c>
      <c r="F65" s="229">
        <v>1577747</v>
      </c>
      <c r="G65" s="229">
        <f t="shared" si="0"/>
        <v>4726</v>
      </c>
      <c r="H65" s="244" t="s">
        <v>591</v>
      </c>
    </row>
    <row r="66" spans="2:9" ht="12.75">
      <c r="B66" s="243">
        <v>321</v>
      </c>
      <c r="C66" s="228" t="s">
        <v>70</v>
      </c>
      <c r="D66" s="227">
        <v>301039</v>
      </c>
      <c r="E66" s="229">
        <v>15271834</v>
      </c>
      <c r="F66" s="229">
        <v>15314890</v>
      </c>
      <c r="G66" s="229">
        <f t="shared" si="0"/>
        <v>-43056</v>
      </c>
      <c r="H66" s="244" t="s">
        <v>592</v>
      </c>
      <c r="I66" s="4"/>
    </row>
    <row r="67" spans="2:8" ht="12.75">
      <c r="B67" s="243">
        <v>321</v>
      </c>
      <c r="C67" s="228" t="s">
        <v>71</v>
      </c>
      <c r="D67" s="227">
        <v>301042</v>
      </c>
      <c r="E67" s="229">
        <v>13817935</v>
      </c>
      <c r="F67" s="229">
        <v>13662031</v>
      </c>
      <c r="G67" s="229">
        <f t="shared" si="0"/>
        <v>155904</v>
      </c>
      <c r="H67" s="244" t="s">
        <v>592</v>
      </c>
    </row>
    <row r="68" spans="2:9" ht="12.75">
      <c r="B68" s="243">
        <v>321</v>
      </c>
      <c r="C68" s="228" t="s">
        <v>72</v>
      </c>
      <c r="D68" s="227">
        <v>305035</v>
      </c>
      <c r="E68" s="229">
        <v>2296281</v>
      </c>
      <c r="F68" s="229">
        <v>1665297</v>
      </c>
      <c r="G68" s="229">
        <f t="shared" si="0"/>
        <v>630984</v>
      </c>
      <c r="H68" s="244" t="s">
        <v>592</v>
      </c>
      <c r="I68" s="4"/>
    </row>
    <row r="69" spans="2:8" ht="12.75">
      <c r="B69" s="243">
        <v>322</v>
      </c>
      <c r="C69" s="228" t="s">
        <v>290</v>
      </c>
      <c r="D69" s="227">
        <v>301055</v>
      </c>
      <c r="E69" s="229">
        <v>31990020</v>
      </c>
      <c r="F69" s="229">
        <v>31692424</v>
      </c>
      <c r="G69" s="229">
        <f t="shared" si="0"/>
        <v>297596</v>
      </c>
      <c r="H69" s="244" t="s">
        <v>593</v>
      </c>
    </row>
    <row r="70" spans="2:11" ht="12.75">
      <c r="B70" s="243">
        <v>322</v>
      </c>
      <c r="C70" s="228" t="s">
        <v>291</v>
      </c>
      <c r="D70" s="227">
        <v>305051</v>
      </c>
      <c r="E70" s="229">
        <v>5748351</v>
      </c>
      <c r="F70" s="229">
        <v>5281233</v>
      </c>
      <c r="G70" s="229">
        <f t="shared" si="0"/>
        <v>467118</v>
      </c>
      <c r="H70" s="244" t="s">
        <v>593</v>
      </c>
      <c r="I70" s="4"/>
      <c r="K70" s="4"/>
    </row>
    <row r="71" spans="2:8" ht="12.75">
      <c r="B71" s="243">
        <v>324</v>
      </c>
      <c r="C71" s="228" t="s">
        <v>73</v>
      </c>
      <c r="D71" s="227">
        <v>301059</v>
      </c>
      <c r="E71" s="229">
        <v>8385592</v>
      </c>
      <c r="F71" s="229">
        <v>7973383</v>
      </c>
      <c r="G71" s="229">
        <f t="shared" si="0"/>
        <v>412209</v>
      </c>
      <c r="H71" s="244" t="s">
        <v>594</v>
      </c>
    </row>
    <row r="72" spans="2:9" ht="12.75">
      <c r="B72" s="243">
        <v>324</v>
      </c>
      <c r="C72" s="228" t="s">
        <v>74</v>
      </c>
      <c r="D72" s="227">
        <v>305053</v>
      </c>
      <c r="E72" s="229">
        <v>2543557</v>
      </c>
      <c r="F72" s="229">
        <v>1815340</v>
      </c>
      <c r="G72" s="229">
        <f t="shared" si="0"/>
        <v>728217</v>
      </c>
      <c r="H72" s="244" t="s">
        <v>594</v>
      </c>
      <c r="I72" s="4"/>
    </row>
    <row r="73" spans="2:9" ht="12.75">
      <c r="B73" s="243">
        <v>325</v>
      </c>
      <c r="C73" s="228" t="s">
        <v>75</v>
      </c>
      <c r="D73" s="227">
        <v>378001</v>
      </c>
      <c r="E73" s="229">
        <v>9900271</v>
      </c>
      <c r="F73" s="229">
        <v>9749928</v>
      </c>
      <c r="G73" s="229">
        <f t="shared" si="0"/>
        <v>150343</v>
      </c>
      <c r="H73" s="244" t="s">
        <v>595</v>
      </c>
      <c r="I73" s="4"/>
    </row>
    <row r="74" spans="2:9" ht="12.75">
      <c r="B74" s="243">
        <v>102</v>
      </c>
      <c r="C74" s="228" t="s">
        <v>596</v>
      </c>
      <c r="D74" s="227" t="s">
        <v>397</v>
      </c>
      <c r="E74" s="229">
        <v>8054773</v>
      </c>
      <c r="F74" s="229">
        <v>5170691</v>
      </c>
      <c r="G74" s="229">
        <f aca="true" t="shared" si="1" ref="G74:G87">E74-F74</f>
        <v>2884082</v>
      </c>
      <c r="H74" s="244" t="s">
        <v>597</v>
      </c>
      <c r="I74" s="4"/>
    </row>
    <row r="75" spans="2:8" ht="12.75">
      <c r="B75" s="243">
        <v>110</v>
      </c>
      <c r="C75" s="228" t="s">
        <v>76</v>
      </c>
      <c r="D75" s="227" t="s">
        <v>397</v>
      </c>
      <c r="E75" s="229">
        <v>34481298</v>
      </c>
      <c r="F75" s="229">
        <v>20950209</v>
      </c>
      <c r="G75" s="229">
        <f t="shared" si="1"/>
        <v>13531089</v>
      </c>
      <c r="H75" s="248" t="s">
        <v>598</v>
      </c>
    </row>
    <row r="76" spans="2:9" ht="12.75">
      <c r="B76" s="243">
        <v>110</v>
      </c>
      <c r="C76" s="233" t="s">
        <v>599</v>
      </c>
      <c r="D76" s="227"/>
      <c r="E76" s="229"/>
      <c r="F76" s="229"/>
      <c r="G76" s="229">
        <v>-1807190</v>
      </c>
      <c r="H76" s="248" t="s">
        <v>598</v>
      </c>
      <c r="I76" s="4"/>
    </row>
    <row r="77" spans="2:9" ht="12.75">
      <c r="B77" s="243">
        <v>109</v>
      </c>
      <c r="C77" s="228" t="s">
        <v>77</v>
      </c>
      <c r="D77" s="257" t="s">
        <v>398</v>
      </c>
      <c r="E77" s="229">
        <v>5825878</v>
      </c>
      <c r="F77" s="229">
        <v>4430090</v>
      </c>
      <c r="G77" s="229">
        <f t="shared" si="1"/>
        <v>1395788</v>
      </c>
      <c r="H77" s="244" t="s">
        <v>600</v>
      </c>
      <c r="I77" s="4"/>
    </row>
    <row r="78" spans="2:8" ht="12.75">
      <c r="B78" s="243">
        <v>107</v>
      </c>
      <c r="C78" s="228" t="s">
        <v>463</v>
      </c>
      <c r="D78" s="227">
        <v>375035</v>
      </c>
      <c r="E78" s="229">
        <v>180477</v>
      </c>
      <c r="F78" s="229">
        <v>180036</v>
      </c>
      <c r="G78" s="229">
        <f t="shared" si="1"/>
        <v>441</v>
      </c>
      <c r="H78" s="248" t="s">
        <v>601</v>
      </c>
    </row>
    <row r="79" spans="2:8" ht="12.75">
      <c r="B79" s="243">
        <v>601</v>
      </c>
      <c r="C79" s="228" t="s">
        <v>144</v>
      </c>
      <c r="D79" s="227">
        <v>306001</v>
      </c>
      <c r="E79" s="230">
        <v>1058230</v>
      </c>
      <c r="F79" s="230">
        <v>888182</v>
      </c>
      <c r="G79" s="229">
        <f t="shared" si="1"/>
        <v>170048</v>
      </c>
      <c r="H79" s="249" t="s">
        <v>602</v>
      </c>
    </row>
    <row r="80" spans="2:8" ht="15" customHeight="1">
      <c r="B80" s="247">
        <v>605</v>
      </c>
      <c r="C80" s="236" t="s">
        <v>196</v>
      </c>
      <c r="D80" s="227">
        <v>489005</v>
      </c>
      <c r="E80" s="229">
        <v>6750270</v>
      </c>
      <c r="F80" s="229">
        <v>6325580</v>
      </c>
      <c r="G80" s="229">
        <f t="shared" si="1"/>
        <v>424690</v>
      </c>
      <c r="H80" s="244" t="s">
        <v>603</v>
      </c>
    </row>
    <row r="81" spans="2:8" ht="15" customHeight="1">
      <c r="B81" s="247">
        <v>605</v>
      </c>
      <c r="C81" s="234" t="s">
        <v>459</v>
      </c>
      <c r="D81" s="257" t="s">
        <v>79</v>
      </c>
      <c r="E81" s="229">
        <v>127269150</v>
      </c>
      <c r="F81" s="229">
        <v>124517343</v>
      </c>
      <c r="G81" s="229">
        <f t="shared" si="1"/>
        <v>2751807</v>
      </c>
      <c r="H81" s="244" t="s">
        <v>603</v>
      </c>
    </row>
    <row r="82" spans="2:8" ht="12.75">
      <c r="B82" s="243">
        <v>606</v>
      </c>
      <c r="C82" s="228" t="s">
        <v>80</v>
      </c>
      <c r="D82" s="227">
        <v>304001</v>
      </c>
      <c r="E82" s="229">
        <v>14971427</v>
      </c>
      <c r="F82" s="229">
        <v>13531248</v>
      </c>
      <c r="G82" s="229">
        <f t="shared" si="1"/>
        <v>1440179</v>
      </c>
      <c r="H82" s="248" t="s">
        <v>604</v>
      </c>
    </row>
    <row r="83" spans="2:10" ht="28.5" customHeight="1">
      <c r="B83" s="250">
        <v>608</v>
      </c>
      <c r="C83" s="235" t="s">
        <v>81</v>
      </c>
      <c r="D83" s="237" t="s">
        <v>223</v>
      </c>
      <c r="E83" s="256">
        <v>21265040</v>
      </c>
      <c r="F83" s="256">
        <v>19974585</v>
      </c>
      <c r="G83" s="229">
        <f t="shared" si="1"/>
        <v>1290455</v>
      </c>
      <c r="H83" s="248" t="s">
        <v>605</v>
      </c>
      <c r="J83" s="4"/>
    </row>
    <row r="84" spans="2:10" ht="30" customHeight="1">
      <c r="B84" s="243">
        <v>612</v>
      </c>
      <c r="C84" s="228" t="s">
        <v>82</v>
      </c>
      <c r="D84" s="227">
        <v>308005</v>
      </c>
      <c r="E84" s="229">
        <v>6222154</v>
      </c>
      <c r="F84" s="229">
        <v>5806845</v>
      </c>
      <c r="G84" s="229">
        <f t="shared" si="1"/>
        <v>415309</v>
      </c>
      <c r="H84" s="244" t="s">
        <v>606</v>
      </c>
      <c r="I84" s="4"/>
      <c r="J84" s="4"/>
    </row>
    <row r="85" spans="2:10" ht="30" customHeight="1">
      <c r="B85" s="243">
        <v>612</v>
      </c>
      <c r="C85" s="228" t="s">
        <v>83</v>
      </c>
      <c r="D85" s="227">
        <v>523005</v>
      </c>
      <c r="E85" s="229">
        <v>22580903</v>
      </c>
      <c r="F85" s="229">
        <v>21811183</v>
      </c>
      <c r="G85" s="229">
        <f t="shared" si="1"/>
        <v>769720</v>
      </c>
      <c r="H85" s="244" t="s">
        <v>606</v>
      </c>
      <c r="I85" s="4"/>
      <c r="J85" s="4"/>
    </row>
    <row r="86" spans="2:8" ht="12.75">
      <c r="B86" s="243">
        <v>612</v>
      </c>
      <c r="C86" s="233" t="s">
        <v>292</v>
      </c>
      <c r="D86" s="227">
        <v>301061</v>
      </c>
      <c r="E86" s="229">
        <v>2377815</v>
      </c>
      <c r="F86" s="229">
        <v>2154012</v>
      </c>
      <c r="G86" s="229">
        <f t="shared" si="1"/>
        <v>223803</v>
      </c>
      <c r="H86" s="244" t="s">
        <v>606</v>
      </c>
    </row>
    <row r="87" spans="2:8" ht="18" customHeight="1">
      <c r="B87" s="243">
        <v>329</v>
      </c>
      <c r="C87" s="233" t="s">
        <v>293</v>
      </c>
      <c r="D87" s="227">
        <v>346005</v>
      </c>
      <c r="E87" s="229">
        <v>5594753</v>
      </c>
      <c r="F87" s="229">
        <v>4837310</v>
      </c>
      <c r="G87" s="229">
        <f t="shared" si="1"/>
        <v>757443</v>
      </c>
      <c r="H87" s="248" t="s">
        <v>607</v>
      </c>
    </row>
    <row r="88" spans="2:8" ht="12.75">
      <c r="B88" s="243"/>
      <c r="C88" s="228"/>
      <c r="D88" s="227"/>
      <c r="E88" s="229"/>
      <c r="F88" s="229"/>
      <c r="G88" s="229"/>
      <c r="H88" s="244"/>
    </row>
    <row r="89" spans="2:9" ht="13.8" thickBot="1">
      <c r="B89" s="251" t="s">
        <v>465</v>
      </c>
      <c r="C89" s="252"/>
      <c r="D89" s="253"/>
      <c r="E89" s="254">
        <f>SUM(E9:E88)</f>
        <v>878467895</v>
      </c>
      <c r="F89" s="254">
        <f aca="true" t="shared" si="2" ref="F89:G89">SUM(F9:F88)</f>
        <v>830579296</v>
      </c>
      <c r="G89" s="254">
        <f t="shared" si="2"/>
        <v>46081409</v>
      </c>
      <c r="H89" s="255"/>
      <c r="I89" s="4"/>
    </row>
    <row r="90" spans="5:8" s="181" customFormat="1" ht="12.75">
      <c r="E90" s="182"/>
      <c r="F90" s="182"/>
      <c r="G90" s="182"/>
      <c r="H90" s="14"/>
    </row>
    <row r="91" spans="4:8" ht="12.75">
      <c r="D91" s="14"/>
      <c r="H91"/>
    </row>
    <row r="92" spans="4:8" ht="12.75">
      <c r="D92" s="5"/>
      <c r="H92"/>
    </row>
    <row r="93" spans="4:8" ht="12.75">
      <c r="D93" s="5"/>
      <c r="H93"/>
    </row>
  </sheetData>
  <printOptions/>
  <pageMargins left="0.3937007874015748" right="0.3937007874015748" top="0.7480314960629921" bottom="0.3937007874015748" header="0" footer="0"/>
  <pageSetup horizontalDpi="600" verticalDpi="600" orientation="portrait" paperSize="9" r:id="rId1"/>
  <headerFooter alignWithMargins="0">
    <oddFooter>&amp;L&amp;8Dok.nr. 886-15 Sag nr. 16120-13&amp;R&amp;P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9"/>
  <sheetViews>
    <sheetView workbookViewId="0" topLeftCell="A1">
      <pane ySplit="6" topLeftCell="A7" activePane="bottomLeft" state="frozen"/>
      <selection pane="topLeft" activeCell="D38" sqref="D38"/>
      <selection pane="bottomLeft" activeCell="D38" sqref="D38"/>
    </sheetView>
  </sheetViews>
  <sheetFormatPr defaultColWidth="9.140625" defaultRowHeight="12.75"/>
  <cols>
    <col min="1" max="1" width="2.57421875" style="0" customWidth="1"/>
    <col min="2" max="2" width="4.00390625" style="0" customWidth="1"/>
    <col min="3" max="3" width="32.421875" style="0" customWidth="1"/>
    <col min="4" max="4" width="10.57421875" style="0" customWidth="1"/>
    <col min="5" max="5" width="11.57421875" style="0" customWidth="1"/>
    <col min="6" max="6" width="12.421875" style="0" customWidth="1"/>
    <col min="7" max="7" width="13.421875" style="0" customWidth="1"/>
    <col min="8" max="8" width="9.421875" style="5" customWidth="1"/>
    <col min="9" max="9" width="9.421875" style="0" bestFit="1" customWidth="1"/>
  </cols>
  <sheetData>
    <row r="1" ht="13.8" thickBot="1"/>
    <row r="2" spans="2:8" ht="25.2" thickBot="1">
      <c r="B2" s="52" t="str">
        <f>Total!B1</f>
        <v>Budgetoverførsler fra 2014 til 2015</v>
      </c>
      <c r="C2" s="53"/>
      <c r="D2" s="53"/>
      <c r="E2" s="53"/>
      <c r="F2" s="53"/>
      <c r="G2" s="53"/>
      <c r="H2" s="57"/>
    </row>
    <row r="4" spans="2:3" ht="17.4">
      <c r="B4" s="42" t="s">
        <v>11</v>
      </c>
      <c r="C4" s="2"/>
    </row>
    <row r="5" ht="17.4">
      <c r="B5" s="42" t="s">
        <v>15</v>
      </c>
    </row>
    <row r="6" spans="2:8" s="1" customFormat="1" ht="58.5" customHeight="1">
      <c r="B6" s="61" t="s">
        <v>296</v>
      </c>
      <c r="C6" s="61"/>
      <c r="D6" s="62" t="s">
        <v>24</v>
      </c>
      <c r="E6" s="63" t="s">
        <v>469</v>
      </c>
      <c r="F6" s="63" t="s">
        <v>470</v>
      </c>
      <c r="G6" s="60" t="s">
        <v>466</v>
      </c>
      <c r="H6" s="63" t="s">
        <v>17</v>
      </c>
    </row>
    <row r="7" ht="28.35" customHeight="1">
      <c r="G7" s="48" t="s">
        <v>20</v>
      </c>
    </row>
    <row r="8" spans="2:8" ht="12.75">
      <c r="B8" s="1" t="s">
        <v>21</v>
      </c>
      <c r="H8"/>
    </row>
    <row r="9" spans="2:8" ht="12.75">
      <c r="B9" t="s">
        <v>84</v>
      </c>
      <c r="D9" s="133" t="s">
        <v>276</v>
      </c>
      <c r="E9" s="4">
        <v>22741414</v>
      </c>
      <c r="F9" s="4">
        <v>22079605</v>
      </c>
      <c r="G9" s="4">
        <f>E9-F9</f>
        <v>661809</v>
      </c>
      <c r="H9" s="14" t="s">
        <v>639</v>
      </c>
    </row>
    <row r="10" spans="2:10" ht="12.75">
      <c r="B10" t="s">
        <v>213</v>
      </c>
      <c r="D10" t="s">
        <v>214</v>
      </c>
      <c r="E10" s="4">
        <v>6512980</v>
      </c>
      <c r="F10" s="4">
        <v>6272779</v>
      </c>
      <c r="G10" s="4">
        <f>E10-F10</f>
        <v>240201</v>
      </c>
      <c r="H10" s="14" t="s">
        <v>640</v>
      </c>
      <c r="J10" s="4"/>
    </row>
    <row r="11" spans="2:10" ht="12.75">
      <c r="B11" t="s">
        <v>1</v>
      </c>
      <c r="E11" s="4"/>
      <c r="F11" s="4"/>
      <c r="G11" s="4"/>
      <c r="H11" s="14"/>
      <c r="J11" s="4"/>
    </row>
    <row r="12" spans="3:10" ht="12.75">
      <c r="C12" t="s">
        <v>384</v>
      </c>
      <c r="D12" t="s">
        <v>387</v>
      </c>
      <c r="E12" s="4">
        <v>1977847</v>
      </c>
      <c r="F12" s="4">
        <v>1944137</v>
      </c>
      <c r="G12" s="4">
        <f aca="true" t="shared" si="0" ref="G12:G17">E12-F12</f>
        <v>33710</v>
      </c>
      <c r="H12" s="14" t="s">
        <v>641</v>
      </c>
      <c r="J12" s="4"/>
    </row>
    <row r="13" spans="3:10" ht="12.75">
      <c r="C13" t="s">
        <v>385</v>
      </c>
      <c r="D13" t="s">
        <v>388</v>
      </c>
      <c r="E13" s="4">
        <v>34554275</v>
      </c>
      <c r="F13" s="4">
        <v>31026131</v>
      </c>
      <c r="G13" s="4">
        <f t="shared" si="0"/>
        <v>3528144</v>
      </c>
      <c r="H13" s="14" t="s">
        <v>641</v>
      </c>
      <c r="J13" s="4"/>
    </row>
    <row r="14" spans="3:10" ht="12.75">
      <c r="C14" t="s">
        <v>386</v>
      </c>
      <c r="D14" t="s">
        <v>389</v>
      </c>
      <c r="E14" s="4">
        <v>9125832</v>
      </c>
      <c r="F14" s="4">
        <v>8119422</v>
      </c>
      <c r="G14" s="4">
        <f t="shared" si="0"/>
        <v>1006410</v>
      </c>
      <c r="H14" s="14" t="s">
        <v>641</v>
      </c>
      <c r="J14" s="4"/>
    </row>
    <row r="15" spans="3:10" ht="12.75">
      <c r="C15" t="s">
        <v>391</v>
      </c>
      <c r="D15" t="s">
        <v>390</v>
      </c>
      <c r="E15" s="4">
        <v>1050350</v>
      </c>
      <c r="F15" s="4">
        <v>982132</v>
      </c>
      <c r="G15" s="4">
        <f t="shared" si="0"/>
        <v>68218</v>
      </c>
      <c r="H15" s="14" t="s">
        <v>641</v>
      </c>
      <c r="J15" s="4"/>
    </row>
    <row r="16" spans="3:10" ht="12.75">
      <c r="C16" t="s">
        <v>392</v>
      </c>
      <c r="D16" t="s">
        <v>393</v>
      </c>
      <c r="E16" s="4">
        <v>555064</v>
      </c>
      <c r="F16" s="4">
        <v>466805</v>
      </c>
      <c r="G16" s="4">
        <f t="shared" si="0"/>
        <v>88259</v>
      </c>
      <c r="H16" s="14" t="s">
        <v>641</v>
      </c>
      <c r="J16" s="4"/>
    </row>
    <row r="17" spans="2:10" ht="12.75">
      <c r="B17" t="s">
        <v>642</v>
      </c>
      <c r="E17" s="4">
        <v>1315116</v>
      </c>
      <c r="F17" s="4">
        <v>1230072</v>
      </c>
      <c r="G17" s="4">
        <f t="shared" si="0"/>
        <v>85044</v>
      </c>
      <c r="H17" s="14"/>
      <c r="I17" s="182"/>
      <c r="J17" s="4"/>
    </row>
    <row r="18" spans="5:10" s="181" customFormat="1" ht="12.75">
      <c r="E18" s="182"/>
      <c r="F18" s="182"/>
      <c r="G18" s="182"/>
      <c r="H18" s="14"/>
      <c r="J18" s="182"/>
    </row>
    <row r="19" spans="2:10" ht="12.75">
      <c r="B19" s="129" t="s">
        <v>182</v>
      </c>
      <c r="E19" s="4">
        <v>1435736</v>
      </c>
      <c r="F19" s="4">
        <v>1297673</v>
      </c>
      <c r="G19" s="4">
        <f>E19-F19</f>
        <v>138063</v>
      </c>
      <c r="H19" s="14"/>
      <c r="J19" s="4"/>
    </row>
    <row r="20" spans="2:8" ht="12.75">
      <c r="B20" s="21"/>
      <c r="C20" s="21"/>
      <c r="E20" s="4"/>
      <c r="F20" s="4"/>
      <c r="G20" s="4"/>
      <c r="H20" s="14"/>
    </row>
    <row r="21" spans="2:8" ht="12.75">
      <c r="B21" s="1" t="s">
        <v>10</v>
      </c>
      <c r="C21" s="1"/>
      <c r="D21" s="1"/>
      <c r="E21" s="15">
        <f>SUM(E9:E19)</f>
        <v>79268614</v>
      </c>
      <c r="F21" s="15">
        <f>SUM(F9:F19)</f>
        <v>73418756</v>
      </c>
      <c r="G21" s="15">
        <f>SUM(G9:G19)</f>
        <v>5849858</v>
      </c>
      <c r="H21" s="149"/>
    </row>
    <row r="22" spans="5:8" ht="12" customHeight="1">
      <c r="E22" s="4"/>
      <c r="F22" s="4"/>
      <c r="G22" s="4"/>
      <c r="H22" s="150"/>
    </row>
    <row r="23" spans="2:8" ht="12.75">
      <c r="B23" s="1" t="s">
        <v>471</v>
      </c>
      <c r="C23" s="1"/>
      <c r="D23" s="1"/>
      <c r="E23" s="15"/>
      <c r="F23" s="15"/>
      <c r="G23" s="26">
        <f>G21</f>
        <v>5849858</v>
      </c>
      <c r="H23" s="149"/>
    </row>
    <row r="24" spans="2:9" ht="12.75">
      <c r="B24" s="28"/>
      <c r="E24" s="4"/>
      <c r="F24" s="4"/>
      <c r="G24" s="4"/>
      <c r="H24" s="4"/>
      <c r="I24" s="4"/>
    </row>
    <row r="25" ht="12.75">
      <c r="G25" s="4"/>
    </row>
    <row r="26" ht="12.75">
      <c r="H26"/>
    </row>
    <row r="27" spans="7:8" ht="12.75">
      <c r="G27" s="4"/>
      <c r="H27"/>
    </row>
    <row r="29" ht="12.75">
      <c r="G29" s="4"/>
    </row>
  </sheetData>
  <printOptions/>
  <pageMargins left="0.3937007874015748" right="0.3937007874015748" top="0.7480314960629921" bottom="0.3937007874015748" header="0" footer="0"/>
  <pageSetup horizontalDpi="600" verticalDpi="600" orientation="portrait" paperSize="9" r:id="rId1"/>
  <headerFooter alignWithMargins="0">
    <oddFooter>&amp;L&amp;8Dok.nr. 886-15 Sag nr. 16120-13&amp;R&amp;P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99"/>
  <sheetViews>
    <sheetView workbookViewId="0" topLeftCell="A1">
      <pane ySplit="7" topLeftCell="A47" activePane="bottomLeft" state="frozen"/>
      <selection pane="topLeft" activeCell="D38" sqref="D38"/>
      <selection pane="bottomLeft" activeCell="Q54" sqref="Q54:Q55"/>
    </sheetView>
  </sheetViews>
  <sheetFormatPr defaultColWidth="9.140625" defaultRowHeight="12.75"/>
  <cols>
    <col min="1" max="1" width="2.421875" style="0" customWidth="1"/>
    <col min="2" max="2" width="4.00390625" style="0" customWidth="1"/>
    <col min="3" max="3" width="33.421875" style="0" customWidth="1"/>
    <col min="4" max="4" width="9.421875" style="27" customWidth="1"/>
    <col min="5" max="5" width="12.421875" style="0" customWidth="1"/>
    <col min="6" max="6" width="11.57421875" style="0" customWidth="1"/>
    <col min="7" max="7" width="13.421875" style="0" customWidth="1"/>
    <col min="8" max="8" width="10.00390625" style="5" customWidth="1"/>
    <col min="9" max="10" width="9.140625" style="0" hidden="1" customWidth="1"/>
    <col min="11" max="11" width="9.421875" style="0" hidden="1" customWidth="1"/>
    <col min="12" max="12" width="10.421875" style="0" hidden="1" customWidth="1"/>
    <col min="13" max="15" width="9.140625" style="0" hidden="1" customWidth="1"/>
    <col min="16" max="16" width="9.57421875" style="0" bestFit="1" customWidth="1"/>
    <col min="17" max="17" width="10.421875" style="0" bestFit="1" customWidth="1"/>
    <col min="18" max="18" width="9.57421875" style="0" bestFit="1" customWidth="1"/>
  </cols>
  <sheetData>
    <row r="1" ht="13.8" thickBot="1"/>
    <row r="2" spans="2:10" ht="25.2" thickBot="1">
      <c r="B2" s="296" t="str">
        <f>Total!B1</f>
        <v>Budgetoverførsler fra 2014 til 2015</v>
      </c>
      <c r="C2" s="297"/>
      <c r="D2" s="297"/>
      <c r="E2" s="297"/>
      <c r="F2" s="297"/>
      <c r="G2" s="297"/>
      <c r="H2" s="298"/>
      <c r="I2" s="56"/>
      <c r="J2" s="56"/>
    </row>
    <row r="4" spans="2:3" ht="17.4">
      <c r="B4" s="42" t="s">
        <v>26</v>
      </c>
      <c r="C4" s="2"/>
    </row>
    <row r="5" ht="17.4">
      <c r="B5" s="42" t="s">
        <v>15</v>
      </c>
    </row>
    <row r="6" spans="2:14" s="1" customFormat="1" ht="63" customHeight="1">
      <c r="B6" s="61" t="s">
        <v>296</v>
      </c>
      <c r="C6" s="61"/>
      <c r="D6" s="64" t="s">
        <v>24</v>
      </c>
      <c r="E6" s="63" t="s">
        <v>469</v>
      </c>
      <c r="F6" s="63" t="s">
        <v>470</v>
      </c>
      <c r="G6" s="60" t="s">
        <v>466</v>
      </c>
      <c r="H6" s="63" t="s">
        <v>17</v>
      </c>
      <c r="I6" s="59"/>
      <c r="J6" s="59"/>
      <c r="K6" s="17"/>
      <c r="N6" s="152"/>
    </row>
    <row r="7" spans="7:16" ht="26.25" customHeight="1">
      <c r="G7" s="48" t="s">
        <v>20</v>
      </c>
      <c r="P7" s="19"/>
    </row>
    <row r="8" spans="1:8" ht="12.75">
      <c r="A8" s="71"/>
      <c r="B8" s="74" t="s">
        <v>21</v>
      </c>
      <c r="C8" s="71"/>
      <c r="D8" s="72"/>
      <c r="E8" s="71"/>
      <c r="F8" s="71"/>
      <c r="G8" s="71"/>
      <c r="H8" s="73"/>
    </row>
    <row r="9" spans="1:8" ht="12.75">
      <c r="A9" s="71"/>
      <c r="B9" s="75">
        <v>103</v>
      </c>
      <c r="C9" s="76" t="s">
        <v>297</v>
      </c>
      <c r="D9" s="77">
        <v>53312</v>
      </c>
      <c r="E9" s="78">
        <v>369</v>
      </c>
      <c r="F9" s="78">
        <v>698</v>
      </c>
      <c r="G9" s="78">
        <v>0</v>
      </c>
      <c r="H9" s="108" t="s">
        <v>472</v>
      </c>
    </row>
    <row r="10" spans="1:18" ht="12.75">
      <c r="A10" s="71"/>
      <c r="B10" s="80">
        <v>105</v>
      </c>
      <c r="C10" s="81" t="s">
        <v>169</v>
      </c>
      <c r="D10" s="183" t="s">
        <v>473</v>
      </c>
      <c r="E10" s="83">
        <v>3562429</v>
      </c>
      <c r="F10" s="83">
        <v>3341428</v>
      </c>
      <c r="G10" s="83">
        <f>E10-F10</f>
        <v>221001</v>
      </c>
      <c r="H10" s="84" t="s">
        <v>474</v>
      </c>
      <c r="R10" s="182"/>
    </row>
    <row r="11" spans="1:18" ht="12.75">
      <c r="A11" s="71"/>
      <c r="B11" s="100"/>
      <c r="C11" s="142" t="s">
        <v>306</v>
      </c>
      <c r="D11" s="72"/>
      <c r="E11" s="103"/>
      <c r="F11" s="103"/>
      <c r="G11" s="103">
        <v>-42880</v>
      </c>
      <c r="H11" s="111" t="s">
        <v>474</v>
      </c>
      <c r="P11" s="182"/>
      <c r="R11" s="182"/>
    </row>
    <row r="12" spans="1:18" s="181" customFormat="1" ht="12.75">
      <c r="A12" s="71"/>
      <c r="B12" s="100"/>
      <c r="C12" s="142"/>
      <c r="D12" s="72"/>
      <c r="E12" s="103"/>
      <c r="F12" s="103"/>
      <c r="G12" s="103"/>
      <c r="H12" s="111"/>
      <c r="R12" s="182"/>
    </row>
    <row r="13" spans="1:18" s="181" customFormat="1" ht="12.75">
      <c r="A13" s="71"/>
      <c r="B13" s="100">
        <v>115</v>
      </c>
      <c r="C13" s="142" t="s">
        <v>525</v>
      </c>
      <c r="D13" s="72">
        <v>488</v>
      </c>
      <c r="E13" s="103">
        <v>2756536</v>
      </c>
      <c r="F13" s="103">
        <v>2676016</v>
      </c>
      <c r="G13" s="103">
        <f>E13-F13</f>
        <v>80520</v>
      </c>
      <c r="H13" s="111" t="s">
        <v>526</v>
      </c>
      <c r="P13" s="182"/>
      <c r="Q13" s="182"/>
      <c r="R13" s="182"/>
    </row>
    <row r="14" spans="1:18" ht="12.75">
      <c r="A14" s="71"/>
      <c r="B14" s="85"/>
      <c r="C14" s="86"/>
      <c r="D14" s="87"/>
      <c r="E14" s="88"/>
      <c r="F14" s="88"/>
      <c r="G14" s="88"/>
      <c r="H14" s="89"/>
      <c r="R14" s="182"/>
    </row>
    <row r="15" spans="1:18" ht="12.75">
      <c r="A15" s="71"/>
      <c r="B15" s="80">
        <v>401</v>
      </c>
      <c r="C15" s="81" t="s">
        <v>143</v>
      </c>
      <c r="D15" s="82" t="s">
        <v>209</v>
      </c>
      <c r="E15" s="83">
        <v>3511856</v>
      </c>
      <c r="F15" s="83">
        <v>3237513</v>
      </c>
      <c r="G15" s="83">
        <f>E15-F15</f>
        <v>274343</v>
      </c>
      <c r="H15" s="84" t="s">
        <v>484</v>
      </c>
      <c r="Q15" s="182"/>
      <c r="R15" s="182"/>
    </row>
    <row r="16" spans="1:18" s="181" customFormat="1" ht="12.75">
      <c r="A16" s="71"/>
      <c r="B16" s="100">
        <v>401</v>
      </c>
      <c r="C16" s="71" t="s">
        <v>485</v>
      </c>
      <c r="D16" s="72"/>
      <c r="E16" s="103"/>
      <c r="F16" s="103"/>
      <c r="G16" s="103">
        <v>-70888</v>
      </c>
      <c r="H16" s="111" t="s">
        <v>484</v>
      </c>
      <c r="R16" s="182"/>
    </row>
    <row r="17" spans="1:18" ht="12.75">
      <c r="A17" s="71"/>
      <c r="B17" s="85">
        <v>401</v>
      </c>
      <c r="C17" s="90" t="s">
        <v>306</v>
      </c>
      <c r="D17" s="87"/>
      <c r="E17" s="88"/>
      <c r="F17" s="88"/>
      <c r="G17" s="88">
        <v>-27862</v>
      </c>
      <c r="H17" s="89" t="s">
        <v>484</v>
      </c>
      <c r="P17" s="182"/>
      <c r="R17" s="182"/>
    </row>
    <row r="18" spans="1:18" ht="12.75">
      <c r="A18" s="71"/>
      <c r="B18" s="100"/>
      <c r="C18" s="117"/>
      <c r="D18" s="119"/>
      <c r="E18" s="103"/>
      <c r="F18" s="103"/>
      <c r="G18" s="103"/>
      <c r="H18" s="111"/>
      <c r="R18" s="182"/>
    </row>
    <row r="19" spans="1:18" ht="12.75">
      <c r="A19" s="71"/>
      <c r="B19" s="80">
        <v>402</v>
      </c>
      <c r="C19" s="91" t="s">
        <v>86</v>
      </c>
      <c r="D19" s="82" t="s">
        <v>162</v>
      </c>
      <c r="E19" s="83">
        <v>11313181</v>
      </c>
      <c r="F19" s="83">
        <v>11102462</v>
      </c>
      <c r="G19" s="83">
        <f>E19-F19</f>
        <v>210719</v>
      </c>
      <c r="H19" s="84" t="s">
        <v>486</v>
      </c>
      <c r="P19" s="182"/>
      <c r="R19" s="182"/>
    </row>
    <row r="20" spans="1:18" s="181" customFormat="1" ht="12.75">
      <c r="A20" s="71"/>
      <c r="B20" s="80"/>
      <c r="C20" s="91"/>
      <c r="D20" s="82"/>
      <c r="E20" s="83"/>
      <c r="F20" s="83"/>
      <c r="G20" s="83"/>
      <c r="H20" s="84"/>
      <c r="P20" s="182"/>
      <c r="R20" s="182"/>
    </row>
    <row r="21" spans="1:18" ht="12.75">
      <c r="A21" s="71"/>
      <c r="B21" s="80"/>
      <c r="C21" s="91"/>
      <c r="D21" s="82"/>
      <c r="E21" s="83"/>
      <c r="F21" s="83"/>
      <c r="G21" s="83"/>
      <c r="H21" s="84"/>
      <c r="R21" s="182"/>
    </row>
    <row r="22" spans="1:18" ht="12.75">
      <c r="A22" s="71"/>
      <c r="B22" s="80">
        <v>403</v>
      </c>
      <c r="C22" s="92" t="s">
        <v>479</v>
      </c>
      <c r="D22" s="82">
        <v>532</v>
      </c>
      <c r="E22" s="83">
        <v>4209302</v>
      </c>
      <c r="F22" s="83">
        <v>5618981</v>
      </c>
      <c r="G22" s="83">
        <f>E22-F22</f>
        <v>-1409679</v>
      </c>
      <c r="H22" s="84" t="s">
        <v>482</v>
      </c>
      <c r="I22" s="38"/>
      <c r="J22" s="38"/>
      <c r="K22" s="4"/>
      <c r="R22" s="182"/>
    </row>
    <row r="23" spans="1:18" ht="23.25" customHeight="1">
      <c r="A23" s="71"/>
      <c r="B23" s="85">
        <v>403</v>
      </c>
      <c r="C23" s="90" t="s">
        <v>478</v>
      </c>
      <c r="D23" s="93">
        <v>532</v>
      </c>
      <c r="E23" s="88"/>
      <c r="F23" s="88"/>
      <c r="G23" s="88">
        <v>1909679</v>
      </c>
      <c r="H23" s="89"/>
      <c r="P23" s="182"/>
      <c r="Q23" s="182"/>
      <c r="R23" s="182"/>
    </row>
    <row r="24" spans="1:18" s="181" customFormat="1" ht="12.75">
      <c r="A24" s="71"/>
      <c r="B24" s="100"/>
      <c r="C24" s="101"/>
      <c r="D24" s="72"/>
      <c r="E24" s="103"/>
      <c r="F24" s="103"/>
      <c r="G24" s="103"/>
      <c r="H24" s="111"/>
      <c r="I24" s="38"/>
      <c r="J24" s="38"/>
      <c r="K24" s="182"/>
      <c r="R24" s="182"/>
    </row>
    <row r="25" spans="1:18" ht="12.75">
      <c r="A25" s="71"/>
      <c r="B25" s="80">
        <v>404</v>
      </c>
      <c r="C25" s="92" t="s">
        <v>171</v>
      </c>
      <c r="D25" s="82">
        <v>532</v>
      </c>
      <c r="E25" s="83">
        <v>2937734</v>
      </c>
      <c r="F25" s="83">
        <v>2122711</v>
      </c>
      <c r="G25" s="83">
        <f>E25-F25</f>
        <v>815023</v>
      </c>
      <c r="H25" s="84" t="s">
        <v>480</v>
      </c>
      <c r="R25" s="182"/>
    </row>
    <row r="26" spans="1:18" s="181" customFormat="1" ht="12.75">
      <c r="A26" s="71"/>
      <c r="B26" s="100">
        <v>404</v>
      </c>
      <c r="C26" s="101" t="s">
        <v>529</v>
      </c>
      <c r="D26" s="72"/>
      <c r="E26" s="103"/>
      <c r="F26" s="103"/>
      <c r="G26" s="103">
        <v>85422</v>
      </c>
      <c r="H26" s="111"/>
      <c r="R26" s="182"/>
    </row>
    <row r="27" spans="1:18" ht="23.25" customHeight="1">
      <c r="A27" s="71"/>
      <c r="B27" s="85">
        <v>404</v>
      </c>
      <c r="C27" s="90" t="s">
        <v>483</v>
      </c>
      <c r="D27" s="93">
        <v>532</v>
      </c>
      <c r="E27" s="88">
        <v>0</v>
      </c>
      <c r="F27" s="88">
        <v>0</v>
      </c>
      <c r="G27" s="88">
        <v>99555</v>
      </c>
      <c r="H27" s="89"/>
      <c r="L27" s="4"/>
      <c r="P27" s="182"/>
      <c r="Q27" s="182"/>
      <c r="R27" s="182"/>
    </row>
    <row r="28" spans="1:18" s="181" customFormat="1" ht="14.25" customHeight="1">
      <c r="A28" s="71"/>
      <c r="B28" s="100"/>
      <c r="C28" s="184"/>
      <c r="D28" s="72"/>
      <c r="E28" s="103"/>
      <c r="F28" s="103"/>
      <c r="G28" s="103"/>
      <c r="H28" s="111"/>
      <c r="L28" s="182"/>
      <c r="R28" s="182"/>
    </row>
    <row r="29" spans="1:18" ht="12.75">
      <c r="A29" s="71"/>
      <c r="B29" s="80">
        <v>406</v>
      </c>
      <c r="C29" s="92" t="s">
        <v>172</v>
      </c>
      <c r="D29" s="96">
        <v>532029</v>
      </c>
      <c r="E29" s="83">
        <v>16524924</v>
      </c>
      <c r="F29" s="83">
        <v>18348418</v>
      </c>
      <c r="G29" s="83">
        <f>E29-F29</f>
        <v>-1823494</v>
      </c>
      <c r="H29" s="97" t="s">
        <v>487</v>
      </c>
      <c r="P29" s="182"/>
      <c r="R29" s="182"/>
    </row>
    <row r="30" spans="1:18" ht="12.75">
      <c r="A30" s="71"/>
      <c r="B30" s="98"/>
      <c r="C30" s="90"/>
      <c r="D30" s="99"/>
      <c r="E30" s="94"/>
      <c r="F30" s="94"/>
      <c r="G30" s="88"/>
      <c r="H30" s="95"/>
      <c r="I30" s="38"/>
      <c r="J30" s="38"/>
      <c r="K30" s="4"/>
      <c r="R30" s="182"/>
    </row>
    <row r="31" spans="1:18" ht="12.75">
      <c r="A31" s="71"/>
      <c r="B31" s="80">
        <v>407</v>
      </c>
      <c r="C31" s="92" t="s">
        <v>231</v>
      </c>
      <c r="D31" s="96">
        <v>532039</v>
      </c>
      <c r="E31" s="83">
        <v>15036066</v>
      </c>
      <c r="F31" s="83">
        <v>14602589</v>
      </c>
      <c r="G31" s="83">
        <f>E31-F31</f>
        <v>433477</v>
      </c>
      <c r="H31" s="97" t="s">
        <v>488</v>
      </c>
      <c r="P31" s="182"/>
      <c r="R31" s="182"/>
    </row>
    <row r="32" spans="1:18" ht="12.75">
      <c r="A32" s="71"/>
      <c r="B32" s="100"/>
      <c r="C32" s="101"/>
      <c r="D32" s="102"/>
      <c r="E32" s="103"/>
      <c r="F32" s="103"/>
      <c r="G32" s="103"/>
      <c r="H32" s="104"/>
      <c r="R32" s="182"/>
    </row>
    <row r="33" spans="1:18" ht="12.75">
      <c r="A33" s="71"/>
      <c r="B33" s="80">
        <v>409</v>
      </c>
      <c r="C33" s="92" t="s">
        <v>232</v>
      </c>
      <c r="D33" s="96">
        <v>532059</v>
      </c>
      <c r="E33" s="83">
        <v>22186562</v>
      </c>
      <c r="F33" s="83">
        <v>20933444</v>
      </c>
      <c r="G33" s="83">
        <f>E33-F33</f>
        <v>1253118</v>
      </c>
      <c r="H33" s="97" t="s">
        <v>489</v>
      </c>
      <c r="I33" s="38"/>
      <c r="J33" s="38"/>
      <c r="K33" s="37"/>
      <c r="R33" s="182"/>
    </row>
    <row r="34" spans="1:18" ht="12.75" customHeight="1">
      <c r="A34" s="71"/>
      <c r="B34" s="85"/>
      <c r="C34" s="90"/>
      <c r="D34" s="93"/>
      <c r="E34" s="88"/>
      <c r="F34" s="88"/>
      <c r="G34" s="88"/>
      <c r="H34" s="89"/>
      <c r="P34" s="182"/>
      <c r="R34" s="182"/>
    </row>
    <row r="35" spans="1:18" ht="12.75">
      <c r="A35" s="71"/>
      <c r="B35" s="75">
        <v>411</v>
      </c>
      <c r="C35" s="105" t="s">
        <v>173</v>
      </c>
      <c r="D35" s="77">
        <v>523</v>
      </c>
      <c r="E35" s="78">
        <v>30009635</v>
      </c>
      <c r="F35" s="78">
        <v>29416553</v>
      </c>
      <c r="G35" s="78">
        <f aca="true" t="shared" si="0" ref="G35:G40">E35-F35</f>
        <v>593082</v>
      </c>
      <c r="H35" s="79" t="s">
        <v>490</v>
      </c>
      <c r="K35" s="4"/>
      <c r="P35" s="182"/>
      <c r="R35" s="182"/>
    </row>
    <row r="36" spans="1:18" ht="12.75">
      <c r="A36" s="71"/>
      <c r="B36" s="75">
        <v>412</v>
      </c>
      <c r="C36" s="106" t="s">
        <v>174</v>
      </c>
      <c r="D36" s="77">
        <v>550</v>
      </c>
      <c r="E36" s="78">
        <v>36568062</v>
      </c>
      <c r="F36" s="78">
        <v>35172913</v>
      </c>
      <c r="G36" s="78">
        <f t="shared" si="0"/>
        <v>1395149</v>
      </c>
      <c r="H36" s="79" t="s">
        <v>491</v>
      </c>
      <c r="K36" s="4"/>
      <c r="P36" s="182"/>
      <c r="R36" s="182"/>
    </row>
    <row r="37" spans="1:18" ht="12.75">
      <c r="A37" s="71"/>
      <c r="B37" s="80">
        <v>413</v>
      </c>
      <c r="C37" s="91" t="s">
        <v>301</v>
      </c>
      <c r="D37" s="82">
        <v>552</v>
      </c>
      <c r="E37" s="83">
        <v>30116133</v>
      </c>
      <c r="F37" s="83">
        <v>29212519</v>
      </c>
      <c r="G37" s="83">
        <f t="shared" si="0"/>
        <v>903614</v>
      </c>
      <c r="H37" s="97" t="s">
        <v>494</v>
      </c>
      <c r="K37" s="4"/>
      <c r="P37" s="182"/>
      <c r="R37" s="182"/>
    </row>
    <row r="38" spans="1:18" ht="12.75">
      <c r="A38" s="71"/>
      <c r="B38" s="85"/>
      <c r="C38" s="107"/>
      <c r="D38" s="93"/>
      <c r="E38" s="88"/>
      <c r="F38" s="88"/>
      <c r="G38" s="88"/>
      <c r="H38" s="89"/>
      <c r="K38" s="4"/>
      <c r="R38" s="182"/>
    </row>
    <row r="39" spans="1:18" ht="12.75">
      <c r="A39" s="71"/>
      <c r="B39" s="75">
        <v>414</v>
      </c>
      <c r="C39" s="105" t="s">
        <v>175</v>
      </c>
      <c r="D39" s="77">
        <v>559</v>
      </c>
      <c r="E39" s="78">
        <v>9897067</v>
      </c>
      <c r="F39" s="78">
        <v>9891507</v>
      </c>
      <c r="G39" s="78">
        <f t="shared" si="0"/>
        <v>5560</v>
      </c>
      <c r="H39" s="108" t="s">
        <v>493</v>
      </c>
      <c r="P39" s="182"/>
      <c r="R39" s="182"/>
    </row>
    <row r="40" spans="1:18" ht="12.75">
      <c r="A40" s="71"/>
      <c r="B40" s="80">
        <v>415</v>
      </c>
      <c r="C40" s="81" t="s">
        <v>85</v>
      </c>
      <c r="D40" s="82" t="s">
        <v>302</v>
      </c>
      <c r="E40" s="83">
        <v>15077936</v>
      </c>
      <c r="F40" s="83">
        <v>14071780</v>
      </c>
      <c r="G40" s="83">
        <f t="shared" si="0"/>
        <v>1006156</v>
      </c>
      <c r="H40" s="84" t="s">
        <v>495</v>
      </c>
      <c r="R40" s="182"/>
    </row>
    <row r="41" spans="1:18" ht="12.75">
      <c r="A41" s="71"/>
      <c r="B41" s="109">
        <v>415</v>
      </c>
      <c r="C41" s="110" t="s">
        <v>496</v>
      </c>
      <c r="D41" s="72">
        <v>553</v>
      </c>
      <c r="E41" s="103">
        <v>0</v>
      </c>
      <c r="F41" s="103">
        <v>0</v>
      </c>
      <c r="G41" s="103">
        <v>-293720</v>
      </c>
      <c r="H41" s="111"/>
      <c r="R41" s="182"/>
    </row>
    <row r="42" spans="1:18" ht="12.75">
      <c r="A42" s="71"/>
      <c r="B42" s="112"/>
      <c r="C42" s="117" t="s">
        <v>497</v>
      </c>
      <c r="D42" s="72">
        <v>552</v>
      </c>
      <c r="E42" s="103"/>
      <c r="F42" s="103"/>
      <c r="G42" s="103">
        <v>127243</v>
      </c>
      <c r="H42" s="111"/>
      <c r="P42" s="182"/>
      <c r="Q42" s="182"/>
      <c r="R42" s="182"/>
    </row>
    <row r="43" spans="1:18" ht="12.75">
      <c r="A43" s="71"/>
      <c r="B43" s="75">
        <v>417</v>
      </c>
      <c r="C43" s="113" t="s">
        <v>176</v>
      </c>
      <c r="D43" s="77" t="s">
        <v>199</v>
      </c>
      <c r="E43" s="78">
        <v>34345859</v>
      </c>
      <c r="F43" s="78">
        <v>34988155</v>
      </c>
      <c r="G43" s="78">
        <f>E43-F43</f>
        <v>-642296</v>
      </c>
      <c r="H43" s="108" t="s">
        <v>511</v>
      </c>
      <c r="K43" s="4"/>
      <c r="R43" s="182"/>
    </row>
    <row r="44" spans="1:18" s="181" customFormat="1" ht="26.4">
      <c r="A44" s="71"/>
      <c r="B44" s="80">
        <v>417</v>
      </c>
      <c r="C44" s="92" t="s">
        <v>512</v>
      </c>
      <c r="D44" s="82"/>
      <c r="E44" s="83"/>
      <c r="F44" s="83"/>
      <c r="G44" s="83">
        <v>265888</v>
      </c>
      <c r="H44" s="84"/>
      <c r="K44" s="182"/>
      <c r="R44" s="182"/>
    </row>
    <row r="45" spans="1:18" s="181" customFormat="1" ht="12.75">
      <c r="A45" s="71"/>
      <c r="B45" s="80">
        <v>417</v>
      </c>
      <c r="C45" s="92" t="s">
        <v>513</v>
      </c>
      <c r="D45" s="82"/>
      <c r="E45" s="83"/>
      <c r="F45" s="83"/>
      <c r="G45" s="83">
        <v>376408</v>
      </c>
      <c r="H45" s="84"/>
      <c r="K45" s="182"/>
      <c r="P45" s="182"/>
      <c r="Q45" s="182"/>
      <c r="R45" s="182"/>
    </row>
    <row r="46" spans="1:18" s="181" customFormat="1" ht="12.75">
      <c r="A46" s="71"/>
      <c r="B46" s="80"/>
      <c r="C46" s="92"/>
      <c r="D46" s="82"/>
      <c r="E46" s="83"/>
      <c r="F46" s="83"/>
      <c r="G46" s="83"/>
      <c r="H46" s="84"/>
      <c r="K46" s="182"/>
      <c r="R46" s="182"/>
    </row>
    <row r="47" spans="1:18" ht="12.75">
      <c r="A47" s="71"/>
      <c r="B47" s="80">
        <v>418</v>
      </c>
      <c r="C47" s="92" t="s">
        <v>178</v>
      </c>
      <c r="D47" s="82">
        <v>540</v>
      </c>
      <c r="E47" s="83">
        <v>6599079</v>
      </c>
      <c r="F47" s="83">
        <v>6366796</v>
      </c>
      <c r="G47" s="83">
        <f>E47-F47</f>
        <v>232283</v>
      </c>
      <c r="H47" s="84" t="s">
        <v>516</v>
      </c>
      <c r="I47" s="38"/>
      <c r="J47" s="38"/>
      <c r="K47" s="37"/>
      <c r="P47" s="182"/>
      <c r="R47" s="182"/>
    </row>
    <row r="48" spans="1:18" s="181" customFormat="1" ht="39.6">
      <c r="A48" s="71"/>
      <c r="B48" s="80">
        <v>418</v>
      </c>
      <c r="C48" s="92" t="s">
        <v>515</v>
      </c>
      <c r="D48" s="82">
        <v>540</v>
      </c>
      <c r="E48" s="83"/>
      <c r="F48" s="83"/>
      <c r="G48" s="83">
        <v>-1150</v>
      </c>
      <c r="H48" s="84"/>
      <c r="I48" s="38"/>
      <c r="J48" s="38"/>
      <c r="K48" s="37"/>
      <c r="Q48" s="182"/>
      <c r="R48" s="182"/>
    </row>
    <row r="49" spans="1:18" s="181" customFormat="1" ht="12.75">
      <c r="A49" s="71"/>
      <c r="B49" s="80"/>
      <c r="C49" s="92"/>
      <c r="D49" s="82"/>
      <c r="E49" s="83"/>
      <c r="F49" s="83"/>
      <c r="G49" s="83"/>
      <c r="H49" s="84"/>
      <c r="I49" s="38"/>
      <c r="J49" s="38"/>
      <c r="K49" s="37"/>
      <c r="R49" s="182"/>
    </row>
    <row r="50" spans="1:18" s="181" customFormat="1" ht="12.75">
      <c r="A50" s="71"/>
      <c r="B50" s="80">
        <v>482</v>
      </c>
      <c r="C50" s="92" t="s">
        <v>518</v>
      </c>
      <c r="D50" s="82">
        <v>482</v>
      </c>
      <c r="E50" s="83">
        <v>11108397</v>
      </c>
      <c r="F50" s="83">
        <v>10552156</v>
      </c>
      <c r="G50" s="83">
        <f>E50-F50</f>
        <v>556241</v>
      </c>
      <c r="H50" s="84" t="s">
        <v>519</v>
      </c>
      <c r="I50" s="38"/>
      <c r="J50" s="38"/>
      <c r="K50" s="37"/>
      <c r="P50" s="182"/>
      <c r="R50" s="182"/>
    </row>
    <row r="51" spans="1:18" s="181" customFormat="1" ht="12.75">
      <c r="A51" s="71"/>
      <c r="B51" s="80"/>
      <c r="C51" s="92"/>
      <c r="D51" s="82"/>
      <c r="E51" s="83"/>
      <c r="F51" s="83"/>
      <c r="G51" s="83"/>
      <c r="H51" s="84"/>
      <c r="I51" s="38"/>
      <c r="J51" s="38"/>
      <c r="K51" s="37"/>
      <c r="R51" s="182"/>
    </row>
    <row r="52" spans="1:18" s="181" customFormat="1" ht="12.75">
      <c r="A52" s="71"/>
      <c r="B52" s="80">
        <v>504</v>
      </c>
      <c r="C52" s="92" t="s">
        <v>98</v>
      </c>
      <c r="D52" s="82">
        <v>552</v>
      </c>
      <c r="E52" s="83">
        <v>1222152</v>
      </c>
      <c r="F52" s="83">
        <v>1280460</v>
      </c>
      <c r="G52" s="83">
        <f>E52-F52</f>
        <v>-58308</v>
      </c>
      <c r="H52" s="84" t="s">
        <v>520</v>
      </c>
      <c r="I52" s="38"/>
      <c r="J52" s="38"/>
      <c r="K52" s="37"/>
      <c r="P52" s="182"/>
      <c r="R52" s="182"/>
    </row>
    <row r="53" spans="1:18" s="181" customFormat="1" ht="12.75">
      <c r="A53" s="71"/>
      <c r="B53" s="80"/>
      <c r="C53" s="92"/>
      <c r="D53" s="82"/>
      <c r="E53" s="83"/>
      <c r="F53" s="83"/>
      <c r="G53" s="83"/>
      <c r="H53" s="84"/>
      <c r="I53" s="38"/>
      <c r="J53" s="38"/>
      <c r="K53" s="37"/>
      <c r="R53" s="182"/>
    </row>
    <row r="54" spans="1:18" s="181" customFormat="1" ht="12.75">
      <c r="A54" s="71"/>
      <c r="B54" s="80">
        <v>601</v>
      </c>
      <c r="C54" s="92" t="s">
        <v>144</v>
      </c>
      <c r="D54" s="82">
        <v>490</v>
      </c>
      <c r="E54" s="83">
        <v>5330620</v>
      </c>
      <c r="F54" s="83">
        <v>4581107</v>
      </c>
      <c r="G54" s="83">
        <f>E54-F54</f>
        <v>749513</v>
      </c>
      <c r="H54" s="84" t="s">
        <v>521</v>
      </c>
      <c r="I54" s="38"/>
      <c r="J54" s="38"/>
      <c r="K54" s="37"/>
      <c r="P54" s="182"/>
      <c r="R54" s="182"/>
    </row>
    <row r="55" spans="1:18" s="181" customFormat="1" ht="12.75">
      <c r="A55" s="71"/>
      <c r="B55" s="80"/>
      <c r="C55" s="209" t="s">
        <v>522</v>
      </c>
      <c r="D55" s="82"/>
      <c r="E55" s="83"/>
      <c r="F55" s="83"/>
      <c r="G55" s="83">
        <v>-482982</v>
      </c>
      <c r="H55" s="84" t="s">
        <v>521</v>
      </c>
      <c r="I55" s="38"/>
      <c r="J55" s="38"/>
      <c r="K55" s="37"/>
      <c r="P55" s="182"/>
      <c r="Q55" s="182"/>
      <c r="R55" s="182"/>
    </row>
    <row r="56" spans="1:18" s="181" customFormat="1" ht="12.75">
      <c r="A56" s="71"/>
      <c r="B56" s="80"/>
      <c r="C56" s="92"/>
      <c r="D56" s="82"/>
      <c r="E56" s="83"/>
      <c r="F56" s="83"/>
      <c r="G56" s="83"/>
      <c r="H56" s="84"/>
      <c r="I56" s="38"/>
      <c r="J56" s="38"/>
      <c r="K56" s="37"/>
      <c r="R56" s="182"/>
    </row>
    <row r="57" spans="1:18" ht="16.5" customHeight="1">
      <c r="A57" s="71"/>
      <c r="B57" s="75">
        <v>608</v>
      </c>
      <c r="C57" s="113" t="s">
        <v>179</v>
      </c>
      <c r="D57" s="77" t="s">
        <v>190</v>
      </c>
      <c r="E57" s="78">
        <v>61998</v>
      </c>
      <c r="F57" s="78">
        <v>54400</v>
      </c>
      <c r="G57" s="78">
        <f>E57-F57</f>
        <v>7598</v>
      </c>
      <c r="H57" s="108" t="s">
        <v>523</v>
      </c>
      <c r="P57" s="182"/>
      <c r="R57" s="182"/>
    </row>
    <row r="58" spans="1:18" s="181" customFormat="1" ht="16.5" customHeight="1">
      <c r="A58" s="71"/>
      <c r="B58" s="75"/>
      <c r="C58" s="210" t="s">
        <v>524</v>
      </c>
      <c r="D58" s="77"/>
      <c r="E58" s="78"/>
      <c r="F58" s="78"/>
      <c r="G58" s="78">
        <v>-4498</v>
      </c>
      <c r="H58" s="108"/>
      <c r="P58" s="182"/>
      <c r="Q58" s="182"/>
      <c r="R58" s="182"/>
    </row>
    <row r="59" spans="1:18" s="181" customFormat="1" ht="16.5" customHeight="1">
      <c r="A59" s="71"/>
      <c r="B59" s="75"/>
      <c r="C59" s="113"/>
      <c r="D59" s="77"/>
      <c r="E59" s="78"/>
      <c r="F59" s="78"/>
      <c r="G59" s="78"/>
      <c r="H59" s="108"/>
      <c r="R59" s="182"/>
    </row>
    <row r="60" spans="1:18" ht="16.5" customHeight="1">
      <c r="A60" s="71"/>
      <c r="B60" s="114">
        <v>610</v>
      </c>
      <c r="C60" s="105" t="s">
        <v>87</v>
      </c>
      <c r="D60" s="77">
        <v>542</v>
      </c>
      <c r="E60" s="78">
        <v>5313998</v>
      </c>
      <c r="F60" s="78">
        <v>5246468</v>
      </c>
      <c r="G60" s="78">
        <f>E60-F60</f>
        <v>67530</v>
      </c>
      <c r="H60" s="108" t="s">
        <v>305</v>
      </c>
      <c r="L60" s="4">
        <f>SUM(G10:G60)</f>
        <v>6811365</v>
      </c>
      <c r="P60" s="182"/>
      <c r="Q60" s="182"/>
      <c r="R60" s="182"/>
    </row>
    <row r="61" spans="1:18" ht="47.25" customHeight="1">
      <c r="A61" s="71"/>
      <c r="B61" s="71"/>
      <c r="C61" s="115"/>
      <c r="D61" s="72"/>
      <c r="E61" s="103"/>
      <c r="F61" s="103"/>
      <c r="G61" s="103"/>
      <c r="H61" s="116"/>
      <c r="K61" s="4"/>
      <c r="Q61" s="182"/>
      <c r="R61" s="182"/>
    </row>
    <row r="62" spans="1:18" ht="12.75">
      <c r="A62" s="71"/>
      <c r="B62" s="74">
        <v>2</v>
      </c>
      <c r="C62" s="101" t="s">
        <v>517</v>
      </c>
      <c r="D62" s="72"/>
      <c r="E62" s="103"/>
      <c r="F62" s="103"/>
      <c r="G62" s="103"/>
      <c r="H62" s="116"/>
      <c r="R62" s="182"/>
    </row>
    <row r="63" spans="1:18" ht="12.75">
      <c r="A63" s="71"/>
      <c r="B63" s="211">
        <v>105</v>
      </c>
      <c r="C63" s="212" t="s">
        <v>475</v>
      </c>
      <c r="D63" s="193"/>
      <c r="E63" s="194"/>
      <c r="F63" s="194"/>
      <c r="G63" s="194"/>
      <c r="H63" s="195"/>
      <c r="R63" s="182"/>
    </row>
    <row r="64" spans="1:18" s="181" customFormat="1" ht="12.75">
      <c r="A64" s="71"/>
      <c r="B64" s="213"/>
      <c r="C64" s="117" t="s">
        <v>476</v>
      </c>
      <c r="D64" s="72">
        <v>532</v>
      </c>
      <c r="E64" s="103">
        <v>0</v>
      </c>
      <c r="F64" s="103">
        <v>-1459695</v>
      </c>
      <c r="G64" s="103">
        <v>1459695</v>
      </c>
      <c r="H64" s="214" t="s">
        <v>474</v>
      </c>
      <c r="R64" s="182"/>
    </row>
    <row r="65" spans="1:18" s="181" customFormat="1" ht="12.75">
      <c r="A65" s="71"/>
      <c r="B65" s="215"/>
      <c r="C65" s="206" t="s">
        <v>477</v>
      </c>
      <c r="D65" s="197">
        <v>532</v>
      </c>
      <c r="E65" s="198">
        <v>14628993</v>
      </c>
      <c r="F65" s="198">
        <v>-15414512</v>
      </c>
      <c r="G65" s="198">
        <v>-785519</v>
      </c>
      <c r="H65" s="199" t="s">
        <v>474</v>
      </c>
      <c r="P65" s="182"/>
      <c r="Q65" s="182"/>
      <c r="R65" s="182"/>
    </row>
    <row r="66" spans="1:18" ht="12.75">
      <c r="A66" s="71"/>
      <c r="B66" s="71"/>
      <c r="C66" s="117"/>
      <c r="D66" s="72"/>
      <c r="E66" s="103"/>
      <c r="F66" s="103"/>
      <c r="G66" s="103"/>
      <c r="H66" s="118"/>
      <c r="L66" s="4">
        <f>SUM(G63:G66)</f>
        <v>674176</v>
      </c>
      <c r="Q66" s="182"/>
      <c r="R66" s="182"/>
    </row>
    <row r="67" spans="1:18" ht="12.75">
      <c r="A67" s="71"/>
      <c r="B67" s="71"/>
      <c r="C67" s="117"/>
      <c r="D67" s="72"/>
      <c r="E67" s="103"/>
      <c r="F67" s="103"/>
      <c r="G67" s="103"/>
      <c r="H67" s="116"/>
      <c r="R67" s="182"/>
    </row>
    <row r="68" spans="1:18" ht="12.75">
      <c r="A68" s="71"/>
      <c r="B68" s="74" t="s">
        <v>168</v>
      </c>
      <c r="C68" s="71"/>
      <c r="D68" s="72"/>
      <c r="E68" s="103"/>
      <c r="F68" s="103"/>
      <c r="G68" s="103"/>
      <c r="H68" s="116"/>
      <c r="R68" s="182"/>
    </row>
    <row r="69" spans="1:18" ht="12.75">
      <c r="A69" s="185"/>
      <c r="B69" s="186">
        <v>103</v>
      </c>
      <c r="C69" s="187" t="s">
        <v>191</v>
      </c>
      <c r="D69" s="188" t="s">
        <v>200</v>
      </c>
      <c r="E69" s="189">
        <v>669468</v>
      </c>
      <c r="F69" s="189">
        <v>236338</v>
      </c>
      <c r="G69" s="189">
        <f>E69-F69</f>
        <v>433130</v>
      </c>
      <c r="H69" s="190" t="s">
        <v>472</v>
      </c>
      <c r="P69" s="182"/>
      <c r="R69" s="182"/>
    </row>
    <row r="70" spans="1:18" s="181" customFormat="1" ht="12.75">
      <c r="A70" s="71"/>
      <c r="B70" s="71"/>
      <c r="C70" s="115"/>
      <c r="D70" s="72"/>
      <c r="E70" s="103"/>
      <c r="F70" s="103"/>
      <c r="G70" s="103"/>
      <c r="H70" s="118"/>
      <c r="P70" s="182"/>
      <c r="R70" s="182"/>
    </row>
    <row r="71" spans="1:18" ht="12.75">
      <c r="A71" s="71"/>
      <c r="B71" s="191">
        <v>105</v>
      </c>
      <c r="C71" s="192" t="s">
        <v>169</v>
      </c>
      <c r="D71" s="193"/>
      <c r="E71" s="194"/>
      <c r="F71" s="194"/>
      <c r="G71" s="194"/>
      <c r="H71" s="195"/>
      <c r="R71" s="182"/>
    </row>
    <row r="72" spans="1:18" s="181" customFormat="1" ht="12.75">
      <c r="A72" s="71"/>
      <c r="B72" s="216"/>
      <c r="C72" s="115" t="s">
        <v>210</v>
      </c>
      <c r="D72" s="72" t="s">
        <v>170</v>
      </c>
      <c r="E72" s="103">
        <v>5441530</v>
      </c>
      <c r="F72" s="103">
        <v>2872182</v>
      </c>
      <c r="G72" s="103">
        <f>E72-F72</f>
        <v>2569348</v>
      </c>
      <c r="H72" s="214" t="s">
        <v>474</v>
      </c>
      <c r="R72" s="182"/>
    </row>
    <row r="73" spans="1:18" s="181" customFormat="1" ht="26.4">
      <c r="A73" s="71"/>
      <c r="B73" s="216"/>
      <c r="C73" s="115" t="s">
        <v>721</v>
      </c>
      <c r="D73" s="72"/>
      <c r="E73" s="103"/>
      <c r="F73" s="103"/>
      <c r="G73" s="103">
        <v>-306382</v>
      </c>
      <c r="H73" s="214"/>
      <c r="R73" s="182"/>
    </row>
    <row r="74" spans="1:18" s="181" customFormat="1" ht="26.4">
      <c r="A74" s="71"/>
      <c r="B74" s="216"/>
      <c r="C74" s="115" t="s">
        <v>527</v>
      </c>
      <c r="D74" s="72"/>
      <c r="E74" s="103"/>
      <c r="F74" s="103"/>
      <c r="G74" s="103">
        <v>-161572</v>
      </c>
      <c r="H74" s="217"/>
      <c r="R74" s="182"/>
    </row>
    <row r="75" spans="1:18" ht="12.75">
      <c r="A75" s="71"/>
      <c r="B75" s="218"/>
      <c r="C75" s="219" t="s">
        <v>528</v>
      </c>
      <c r="D75" s="220"/>
      <c r="E75" s="219"/>
      <c r="F75" s="219"/>
      <c r="G75" s="219">
        <v>-85422</v>
      </c>
      <c r="H75" s="221"/>
      <c r="P75" s="182"/>
      <c r="Q75" s="182"/>
      <c r="R75" s="182"/>
    </row>
    <row r="76" spans="1:18" s="181" customFormat="1" ht="12.75">
      <c r="A76" s="71"/>
      <c r="B76" s="71"/>
      <c r="C76" s="115"/>
      <c r="D76" s="72"/>
      <c r="E76" s="103"/>
      <c r="F76" s="103"/>
      <c r="G76" s="103"/>
      <c r="H76" s="116"/>
      <c r="R76" s="182"/>
    </row>
    <row r="77" spans="1:18" s="181" customFormat="1" ht="12.75">
      <c r="A77" s="71"/>
      <c r="B77" s="191">
        <v>115</v>
      </c>
      <c r="C77" s="192" t="s">
        <v>539</v>
      </c>
      <c r="D77" s="193">
        <v>488</v>
      </c>
      <c r="E77" s="194">
        <v>2066295</v>
      </c>
      <c r="F77" s="194">
        <v>434299</v>
      </c>
      <c r="G77" s="194">
        <f>E77-F77</f>
        <v>1631996</v>
      </c>
      <c r="H77" s="195"/>
      <c r="R77" s="182"/>
    </row>
    <row r="78" spans="1:18" s="181" customFormat="1" ht="12.75">
      <c r="A78" s="71"/>
      <c r="B78" s="196"/>
      <c r="C78" s="222" t="s">
        <v>540</v>
      </c>
      <c r="D78" s="197"/>
      <c r="E78" s="198"/>
      <c r="F78" s="198"/>
      <c r="G78" s="198">
        <v>-376408</v>
      </c>
      <c r="H78" s="223"/>
      <c r="P78" s="182"/>
      <c r="Q78" s="182"/>
      <c r="R78" s="182"/>
    </row>
    <row r="79" spans="1:18" ht="12.75">
      <c r="A79" s="71"/>
      <c r="B79" s="71"/>
      <c r="C79" s="115"/>
      <c r="D79" s="72"/>
      <c r="E79" s="103"/>
      <c r="F79" s="103"/>
      <c r="G79" s="103"/>
      <c r="H79" s="116"/>
      <c r="R79" s="182"/>
    </row>
    <row r="80" spans="1:18" ht="12.75">
      <c r="A80" s="71"/>
      <c r="B80" s="185">
        <v>402</v>
      </c>
      <c r="C80" s="187" t="s">
        <v>177</v>
      </c>
      <c r="D80" s="188">
        <v>488</v>
      </c>
      <c r="E80" s="189">
        <v>355491</v>
      </c>
      <c r="F80" s="189">
        <v>301526</v>
      </c>
      <c r="G80" s="189">
        <f>E80-F80</f>
        <v>53965</v>
      </c>
      <c r="H80" s="200" t="s">
        <v>486</v>
      </c>
      <c r="I80" s="4"/>
      <c r="J80" s="4"/>
      <c r="P80" s="182"/>
      <c r="R80" s="182"/>
    </row>
    <row r="81" spans="1:18" ht="26.4">
      <c r="A81" s="71"/>
      <c r="B81" s="185">
        <v>403</v>
      </c>
      <c r="C81" s="201" t="s">
        <v>481</v>
      </c>
      <c r="D81" s="188">
        <v>532</v>
      </c>
      <c r="E81" s="189">
        <v>-422</v>
      </c>
      <c r="F81" s="189">
        <v>-7780</v>
      </c>
      <c r="G81" s="189">
        <f>E81-F81</f>
        <v>7358</v>
      </c>
      <c r="H81" s="190" t="s">
        <v>482</v>
      </c>
      <c r="I81" s="4"/>
      <c r="J81" s="4"/>
      <c r="P81" s="182"/>
      <c r="R81" s="182"/>
    </row>
    <row r="82" spans="1:18" ht="12.75">
      <c r="A82" s="71"/>
      <c r="B82" s="185">
        <v>404</v>
      </c>
      <c r="C82" s="201" t="s">
        <v>233</v>
      </c>
      <c r="D82" s="188">
        <v>532</v>
      </c>
      <c r="E82" s="189">
        <v>6281</v>
      </c>
      <c r="F82" s="189">
        <v>-7836</v>
      </c>
      <c r="G82" s="189">
        <f>E82-F82</f>
        <v>14117</v>
      </c>
      <c r="H82" s="190" t="s">
        <v>480</v>
      </c>
      <c r="P82" s="182"/>
      <c r="R82" s="182"/>
    </row>
    <row r="83" spans="1:18" s="1" customFormat="1" ht="12.75">
      <c r="A83" s="71"/>
      <c r="B83" s="185">
        <v>406</v>
      </c>
      <c r="C83" s="201" t="s">
        <v>172</v>
      </c>
      <c r="D83" s="188">
        <v>532</v>
      </c>
      <c r="E83" s="189">
        <v>442258</v>
      </c>
      <c r="F83" s="189">
        <v>436942</v>
      </c>
      <c r="G83" s="189">
        <f>E83-F83</f>
        <v>5316</v>
      </c>
      <c r="H83" s="202" t="s">
        <v>487</v>
      </c>
      <c r="K83" s="15"/>
      <c r="P83" s="15"/>
      <c r="R83" s="15"/>
    </row>
    <row r="84" spans="1:18" s="1" customFormat="1" ht="12.75">
      <c r="A84" s="71"/>
      <c r="B84" s="185">
        <v>407</v>
      </c>
      <c r="C84" s="201" t="s">
        <v>298</v>
      </c>
      <c r="D84" s="188">
        <v>532</v>
      </c>
      <c r="E84" s="189">
        <v>681747</v>
      </c>
      <c r="F84" s="189">
        <v>291639</v>
      </c>
      <c r="G84" s="189">
        <f>E84-F84</f>
        <v>390108</v>
      </c>
      <c r="H84" s="202" t="s">
        <v>488</v>
      </c>
      <c r="K84" s="15"/>
      <c r="P84" s="15"/>
      <c r="R84" s="15"/>
    </row>
    <row r="85" spans="1:18" ht="12.75">
      <c r="A85" s="71"/>
      <c r="B85" s="185">
        <v>409</v>
      </c>
      <c r="C85" s="187" t="s">
        <v>232</v>
      </c>
      <c r="D85" s="188">
        <v>532</v>
      </c>
      <c r="E85" s="189">
        <v>503240</v>
      </c>
      <c r="F85" s="189">
        <v>-126394</v>
      </c>
      <c r="G85" s="189">
        <f aca="true" t="shared" si="1" ref="G85:G89">SUM(E85-F85)</f>
        <v>629634</v>
      </c>
      <c r="H85" s="200" t="s">
        <v>299</v>
      </c>
      <c r="P85" s="182"/>
      <c r="R85" s="182"/>
    </row>
    <row r="86" spans="1:18" s="1" customFormat="1" ht="12.75">
      <c r="A86" s="71"/>
      <c r="B86" s="185">
        <v>412</v>
      </c>
      <c r="C86" s="187" t="s">
        <v>300</v>
      </c>
      <c r="D86" s="188">
        <v>550</v>
      </c>
      <c r="E86" s="189">
        <v>89154</v>
      </c>
      <c r="F86" s="189">
        <v>82399</v>
      </c>
      <c r="G86" s="189">
        <f t="shared" si="1"/>
        <v>6755</v>
      </c>
      <c r="H86" s="200" t="s">
        <v>492</v>
      </c>
      <c r="R86" s="15"/>
    </row>
    <row r="87" spans="1:18" ht="12.75">
      <c r="A87" s="71"/>
      <c r="B87" s="185">
        <v>413</v>
      </c>
      <c r="C87" s="187" t="s">
        <v>234</v>
      </c>
      <c r="D87" s="188">
        <v>553</v>
      </c>
      <c r="E87" s="189">
        <v>372665</v>
      </c>
      <c r="F87" s="189">
        <v>193108</v>
      </c>
      <c r="G87" s="189">
        <f t="shared" si="1"/>
        <v>179557</v>
      </c>
      <c r="H87" s="200">
        <v>0</v>
      </c>
      <c r="R87" s="182"/>
    </row>
    <row r="88" spans="1:18" ht="12.75">
      <c r="A88" s="71"/>
      <c r="B88" s="185">
        <v>415</v>
      </c>
      <c r="C88" s="201" t="s">
        <v>303</v>
      </c>
      <c r="D88" s="188">
        <v>552</v>
      </c>
      <c r="E88" s="189">
        <v>19259</v>
      </c>
      <c r="F88" s="189">
        <v>-1636</v>
      </c>
      <c r="G88" s="189">
        <f>E88-F88</f>
        <v>20895</v>
      </c>
      <c r="H88" s="190" t="s">
        <v>495</v>
      </c>
      <c r="P88" s="182"/>
      <c r="R88" s="182"/>
    </row>
    <row r="89" spans="1:18" ht="26.4">
      <c r="A89" s="71"/>
      <c r="B89" s="191">
        <v>417</v>
      </c>
      <c r="C89" s="203" t="s">
        <v>235</v>
      </c>
      <c r="D89" s="204" t="s">
        <v>199</v>
      </c>
      <c r="E89" s="194">
        <v>697735</v>
      </c>
      <c r="F89" s="194">
        <v>96493</v>
      </c>
      <c r="G89" s="194">
        <f t="shared" si="1"/>
        <v>601242</v>
      </c>
      <c r="H89" s="205" t="s">
        <v>511</v>
      </c>
      <c r="P89" s="182"/>
      <c r="R89" s="182"/>
    </row>
    <row r="90" spans="1:18" s="181" customFormat="1" ht="12.75">
      <c r="A90" s="71"/>
      <c r="B90" s="196">
        <v>417</v>
      </c>
      <c r="C90" s="206" t="s">
        <v>514</v>
      </c>
      <c r="D90" s="207">
        <v>53204</v>
      </c>
      <c r="E90" s="198"/>
      <c r="F90" s="198"/>
      <c r="G90" s="198">
        <v>-265888</v>
      </c>
      <c r="H90" s="199" t="s">
        <v>511</v>
      </c>
      <c r="P90" s="182"/>
      <c r="Q90" s="182"/>
      <c r="R90" s="182"/>
    </row>
    <row r="91" spans="1:18" s="181" customFormat="1" ht="12.75">
      <c r="A91" s="71"/>
      <c r="B91" s="185">
        <v>482</v>
      </c>
      <c r="C91" s="201" t="s">
        <v>518</v>
      </c>
      <c r="D91" s="208">
        <v>482</v>
      </c>
      <c r="E91" s="189">
        <v>67500</v>
      </c>
      <c r="F91" s="189">
        <v>60648</v>
      </c>
      <c r="G91" s="189">
        <f>E91-F91</f>
        <v>6852</v>
      </c>
      <c r="H91" s="190" t="s">
        <v>519</v>
      </c>
      <c r="P91" s="182"/>
      <c r="R91" s="182"/>
    </row>
    <row r="92" spans="1:18" ht="12.75">
      <c r="A92" s="71"/>
      <c r="B92" s="191">
        <v>610</v>
      </c>
      <c r="C92" s="192" t="s">
        <v>304</v>
      </c>
      <c r="D92" s="193">
        <v>542</v>
      </c>
      <c r="E92" s="194">
        <v>56324</v>
      </c>
      <c r="F92" s="194">
        <v>38000</v>
      </c>
      <c r="G92" s="194">
        <f>E92-F92</f>
        <v>18324</v>
      </c>
      <c r="H92" s="195" t="s">
        <v>305</v>
      </c>
      <c r="L92" s="4">
        <f>SUM(G69:G92)</f>
        <v>5372925</v>
      </c>
      <c r="P92" s="182"/>
      <c r="R92" s="182"/>
    </row>
    <row r="93" spans="1:18" s="181" customFormat="1" ht="12.75">
      <c r="A93" s="71"/>
      <c r="B93" s="196">
        <v>610</v>
      </c>
      <c r="C93" s="222" t="s">
        <v>541</v>
      </c>
      <c r="D93" s="197">
        <v>542</v>
      </c>
      <c r="E93" s="198"/>
      <c r="F93" s="198">
        <v>-21622</v>
      </c>
      <c r="G93" s="198">
        <v>21622</v>
      </c>
      <c r="H93" s="223"/>
      <c r="L93" s="182"/>
      <c r="P93" s="182"/>
      <c r="Q93" s="182"/>
      <c r="R93" s="182"/>
    </row>
    <row r="94" spans="1:18" ht="12.75">
      <c r="A94" s="71"/>
      <c r="B94" s="71"/>
      <c r="C94" s="71"/>
      <c r="D94" s="72"/>
      <c r="E94" s="103"/>
      <c r="F94" s="103"/>
      <c r="G94" s="103"/>
      <c r="H94" s="116"/>
      <c r="Q94" s="182"/>
      <c r="R94" s="182"/>
    </row>
    <row r="95" spans="1:18" ht="12.75">
      <c r="A95" s="74"/>
      <c r="B95" s="74" t="s">
        <v>10</v>
      </c>
      <c r="C95" s="74"/>
      <c r="D95" s="120"/>
      <c r="E95" s="121">
        <f>SUM(E9:E94)</f>
        <v>293787413</v>
      </c>
      <c r="F95" s="121">
        <f>SUM(F9:F94)</f>
        <v>250823173</v>
      </c>
      <c r="G95" s="121">
        <f>SUM(G9:G94)</f>
        <v>12880088</v>
      </c>
      <c r="H95" s="122"/>
      <c r="L95" s="4">
        <f>SUM(L60:L92)</f>
        <v>12858466</v>
      </c>
      <c r="R95" s="182"/>
    </row>
    <row r="96" spans="1:18" ht="12.75">
      <c r="A96" s="71"/>
      <c r="B96" s="71"/>
      <c r="C96" s="71"/>
      <c r="D96" s="72"/>
      <c r="E96" s="103"/>
      <c r="F96" s="103"/>
      <c r="G96" s="103"/>
      <c r="H96" s="116"/>
      <c r="R96" s="182"/>
    </row>
    <row r="97" spans="1:18" ht="12.75">
      <c r="A97" s="74"/>
      <c r="B97" s="74" t="s">
        <v>471</v>
      </c>
      <c r="C97" s="74"/>
      <c r="D97" s="120"/>
      <c r="E97" s="121"/>
      <c r="F97" s="121"/>
      <c r="G97" s="123">
        <f>G95</f>
        <v>12880088</v>
      </c>
      <c r="H97" s="122"/>
      <c r="Q97" s="182"/>
      <c r="R97" s="182"/>
    </row>
    <row r="98" spans="1:18" ht="12.75">
      <c r="A98" s="71"/>
      <c r="B98" s="120"/>
      <c r="C98" s="71"/>
      <c r="D98" s="72"/>
      <c r="E98" s="103"/>
      <c r="F98" s="103"/>
      <c r="G98" s="103"/>
      <c r="H98" s="116"/>
      <c r="R98" s="182"/>
    </row>
    <row r="99" spans="5:7" ht="12.75">
      <c r="E99" t="s">
        <v>10</v>
      </c>
      <c r="G99" s="182">
        <f>SUM(G97:G98)</f>
        <v>12880088</v>
      </c>
    </row>
  </sheetData>
  <mergeCells count="1">
    <mergeCell ref="B2:H2"/>
  </mergeCells>
  <printOptions/>
  <pageMargins left="0.3937007874015748" right="0.3937007874015748" top="0.7480314960629921" bottom="0.3937007874015748" header="0" footer="0"/>
  <pageSetup horizontalDpi="600" verticalDpi="600" orientation="portrait" paperSize="9" r:id="rId1"/>
  <headerFooter alignWithMargins="0">
    <oddFooter>&amp;L&amp;8Dok.nr. 886-15 Sag nr. 16120-13&amp;R&amp;P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5"/>
  <sheetViews>
    <sheetView workbookViewId="0" topLeftCell="A1">
      <selection activeCell="E37" sqref="E37"/>
    </sheetView>
  </sheetViews>
  <sheetFormatPr defaultColWidth="9.140625" defaultRowHeight="12.75"/>
  <cols>
    <col min="1" max="1" width="4.421875" style="0" customWidth="1"/>
    <col min="2" max="2" width="4.00390625" style="0" customWidth="1"/>
    <col min="3" max="3" width="25.00390625" style="0" customWidth="1"/>
    <col min="5" max="7" width="13.421875" style="0" customWidth="1"/>
    <col min="8" max="8" width="12.57421875" style="5" customWidth="1"/>
  </cols>
  <sheetData>
    <row r="1" ht="13.8" thickBot="1"/>
    <row r="2" spans="2:8" ht="25.2" thickBot="1">
      <c r="B2" s="52" t="str">
        <f>Total!B1</f>
        <v>Budgetoverførsler fra 2014 til 2015</v>
      </c>
      <c r="C2" s="53"/>
      <c r="D2" s="53"/>
      <c r="E2" s="53"/>
      <c r="F2" s="53"/>
      <c r="G2" s="53"/>
      <c r="H2" s="54"/>
    </row>
    <row r="4" spans="2:3" ht="17.4">
      <c r="B4" s="42" t="s">
        <v>13</v>
      </c>
      <c r="C4" s="2"/>
    </row>
    <row r="5" ht="17.4">
      <c r="B5" s="42" t="s">
        <v>15</v>
      </c>
    </row>
    <row r="6" spans="2:8" s="1" customFormat="1" ht="68.1" customHeight="1">
      <c r="B6" s="61" t="s">
        <v>296</v>
      </c>
      <c r="C6" s="61"/>
      <c r="D6" s="62" t="s">
        <v>24</v>
      </c>
      <c r="E6" s="63" t="s">
        <v>469</v>
      </c>
      <c r="F6" s="63" t="s">
        <v>470</v>
      </c>
      <c r="G6" s="60" t="s">
        <v>466</v>
      </c>
      <c r="H6" s="63" t="s">
        <v>17</v>
      </c>
    </row>
    <row r="7" spans="5:8" ht="27.6" customHeight="1">
      <c r="E7" s="4"/>
      <c r="F7" s="4"/>
      <c r="G7" s="48" t="s">
        <v>20</v>
      </c>
      <c r="H7" s="14"/>
    </row>
    <row r="8" spans="5:8" ht="12.75">
      <c r="E8" s="4"/>
      <c r="F8" s="4"/>
      <c r="G8" s="47"/>
      <c r="H8" s="14"/>
    </row>
    <row r="9" spans="2:8" ht="12.75">
      <c r="B9" t="s">
        <v>294</v>
      </c>
      <c r="E9" s="4">
        <v>7090172</v>
      </c>
      <c r="F9" s="4">
        <v>6117884</v>
      </c>
      <c r="G9" s="4">
        <f>E9-F9</f>
        <v>972288</v>
      </c>
      <c r="H9" s="14"/>
    </row>
    <row r="10" spans="5:8" ht="12.75">
      <c r="E10" s="4"/>
      <c r="F10" s="4"/>
      <c r="G10" s="4"/>
      <c r="H10" s="14"/>
    </row>
    <row r="11" spans="2:8" s="1" customFormat="1" ht="12.75">
      <c r="B11" s="1" t="s">
        <v>10</v>
      </c>
      <c r="E11" s="15"/>
      <c r="F11" s="15"/>
      <c r="G11" s="15">
        <f>SUM(G7:G10)</f>
        <v>972288</v>
      </c>
      <c r="H11" s="16"/>
    </row>
    <row r="12" spans="5:8" ht="12.75">
      <c r="E12" s="4"/>
      <c r="F12" s="4"/>
      <c r="G12" s="4"/>
      <c r="H12" s="14"/>
    </row>
    <row r="13" spans="2:8" s="1" customFormat="1" ht="12.75">
      <c r="B13" s="1" t="s">
        <v>471</v>
      </c>
      <c r="E13" s="15"/>
      <c r="F13" s="15"/>
      <c r="G13" s="26">
        <f>G11</f>
        <v>972288</v>
      </c>
      <c r="H13" s="16"/>
    </row>
    <row r="14" spans="5:8" ht="12.75">
      <c r="E14" s="4"/>
      <c r="F14" s="4"/>
      <c r="G14" s="4"/>
      <c r="H14" s="14"/>
    </row>
    <row r="15" ht="12.75">
      <c r="B15" s="28"/>
    </row>
  </sheetData>
  <printOptions/>
  <pageMargins left="0.3937007874015748" right="0.3937007874015748" top="0.7480314960629921" bottom="0.3937007874015748" header="0" footer="0"/>
  <pageSetup horizontalDpi="600" verticalDpi="600" orientation="portrait" paperSize="9" r:id="rId1"/>
  <headerFooter alignWithMargins="0">
    <oddFooter>&amp;L&amp;8Dok.nr. 886-15 Sag nr. 16120-13&amp;R&amp;P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66"/>
  <sheetViews>
    <sheetView tabSelected="1" workbookViewId="0" topLeftCell="A16">
      <selection activeCell="C36" sqref="C36"/>
    </sheetView>
  </sheetViews>
  <sheetFormatPr defaultColWidth="9.140625" defaultRowHeight="12.75"/>
  <cols>
    <col min="1" max="1" width="1.421875" style="0" customWidth="1"/>
    <col min="2" max="2" width="4.00390625" style="0" customWidth="1"/>
    <col min="3" max="3" width="40.28125" style="0" customWidth="1"/>
    <col min="4" max="4" width="9.421875" style="18" customWidth="1"/>
    <col min="5" max="6" width="12.28125" style="0" customWidth="1"/>
    <col min="7" max="7" width="11.28125" style="0" customWidth="1"/>
    <col min="8" max="8" width="8.421875" style="5" customWidth="1"/>
  </cols>
  <sheetData>
    <row r="1" ht="13.8" thickBot="1"/>
    <row r="2" spans="2:8" ht="25.2" thickBot="1">
      <c r="B2" s="52" t="str">
        <f>Total!B1</f>
        <v>Budgetoverførsler fra 2014 til 2015</v>
      </c>
      <c r="C2" s="53"/>
      <c r="D2" s="53"/>
      <c r="E2" s="53"/>
      <c r="F2" s="53"/>
      <c r="G2" s="53"/>
      <c r="H2" s="54"/>
    </row>
    <row r="4" spans="2:3" ht="17.4">
      <c r="B4" s="42" t="s">
        <v>9</v>
      </c>
      <c r="C4" s="42"/>
    </row>
    <row r="5" spans="2:3" ht="17.4">
      <c r="B5" s="42" t="s">
        <v>16</v>
      </c>
      <c r="C5" s="1"/>
    </row>
    <row r="6" spans="2:8" s="1" customFormat="1" ht="52.2" customHeight="1">
      <c r="B6" s="61" t="s">
        <v>23</v>
      </c>
      <c r="C6" s="61"/>
      <c r="D6" s="65" t="s">
        <v>24</v>
      </c>
      <c r="E6" s="63" t="s">
        <v>469</v>
      </c>
      <c r="F6" s="63" t="s">
        <v>470</v>
      </c>
      <c r="G6" s="60" t="s">
        <v>466</v>
      </c>
      <c r="H6" s="63" t="s">
        <v>17</v>
      </c>
    </row>
    <row r="7" ht="28.35" customHeight="1">
      <c r="G7" s="151" t="s">
        <v>20</v>
      </c>
    </row>
    <row r="8" ht="12.75">
      <c r="B8" s="1"/>
    </row>
    <row r="9" spans="2:3" ht="12.75">
      <c r="B9">
        <v>502</v>
      </c>
      <c r="C9" t="s">
        <v>129</v>
      </c>
    </row>
    <row r="10" spans="3:8" s="181" customFormat="1" ht="12.75">
      <c r="C10" s="181" t="s">
        <v>647</v>
      </c>
      <c r="D10" s="25" t="s">
        <v>648</v>
      </c>
      <c r="E10" s="181">
        <v>0</v>
      </c>
      <c r="F10" s="181">
        <v>-9334</v>
      </c>
      <c r="G10" s="182">
        <v>0</v>
      </c>
      <c r="H10" s="5" t="s">
        <v>645</v>
      </c>
    </row>
    <row r="11" spans="3:8" ht="12.75">
      <c r="C11" t="s">
        <v>407</v>
      </c>
      <c r="D11" s="25" t="s">
        <v>408</v>
      </c>
      <c r="E11" s="182">
        <v>-24000</v>
      </c>
      <c r="F11">
        <v>0</v>
      </c>
      <c r="G11" s="4">
        <v>0</v>
      </c>
      <c r="H11" s="5" t="s">
        <v>645</v>
      </c>
    </row>
    <row r="12" spans="3:8" ht="26.4">
      <c r="C12" s="3" t="s">
        <v>256</v>
      </c>
      <c r="D12" s="49" t="s">
        <v>257</v>
      </c>
      <c r="E12" s="4">
        <v>10125</v>
      </c>
      <c r="F12" s="4">
        <v>0</v>
      </c>
      <c r="G12" s="4">
        <v>0</v>
      </c>
      <c r="H12" s="5" t="s">
        <v>645</v>
      </c>
    </row>
    <row r="13" spans="3:8" ht="12.75">
      <c r="C13" s="178" t="s">
        <v>409</v>
      </c>
      <c r="D13" s="49" t="s">
        <v>410</v>
      </c>
      <c r="E13" s="4">
        <v>3094000</v>
      </c>
      <c r="F13" s="4">
        <v>3008983</v>
      </c>
      <c r="G13" s="4">
        <f aca="true" t="shared" si="0" ref="G13:G26">SUM(E13-F13)</f>
        <v>85017</v>
      </c>
      <c r="H13" s="5" t="s">
        <v>645</v>
      </c>
    </row>
    <row r="14" spans="3:8" ht="12.75">
      <c r="C14" s="178" t="s">
        <v>411</v>
      </c>
      <c r="D14" s="49" t="s">
        <v>412</v>
      </c>
      <c r="E14" s="4">
        <v>-1200000</v>
      </c>
      <c r="F14" s="4">
        <v>-1200000</v>
      </c>
      <c r="G14" s="4">
        <f t="shared" si="0"/>
        <v>0</v>
      </c>
      <c r="H14" s="5" t="s">
        <v>645</v>
      </c>
    </row>
    <row r="15" spans="3:8" ht="12.75">
      <c r="C15" s="178" t="s">
        <v>413</v>
      </c>
      <c r="D15" s="49" t="s">
        <v>416</v>
      </c>
      <c r="E15" s="4">
        <v>-2934930</v>
      </c>
      <c r="F15" s="4">
        <v>-2945202</v>
      </c>
      <c r="G15" s="4">
        <f t="shared" si="0"/>
        <v>10272</v>
      </c>
      <c r="H15" s="5" t="s">
        <v>645</v>
      </c>
    </row>
    <row r="16" spans="3:8" s="181" customFormat="1" ht="12.75">
      <c r="C16" s="260" t="s">
        <v>664</v>
      </c>
      <c r="D16" s="49" t="s">
        <v>665</v>
      </c>
      <c r="E16" s="182">
        <v>1142000</v>
      </c>
      <c r="F16" s="182">
        <v>1122205</v>
      </c>
      <c r="G16" s="182">
        <f t="shared" si="0"/>
        <v>19795</v>
      </c>
      <c r="H16" s="5" t="s">
        <v>645</v>
      </c>
    </row>
    <row r="17" spans="3:8" s="181" customFormat="1" ht="12.75">
      <c r="C17" s="260" t="s">
        <v>649</v>
      </c>
      <c r="D17" s="49" t="s">
        <v>650</v>
      </c>
      <c r="E17" s="182">
        <v>360000</v>
      </c>
      <c r="F17" s="182">
        <v>345000</v>
      </c>
      <c r="G17" s="182">
        <f t="shared" si="0"/>
        <v>15000</v>
      </c>
      <c r="H17" s="5" t="s">
        <v>645</v>
      </c>
    </row>
    <row r="18" spans="3:8" s="181" customFormat="1" ht="12.75">
      <c r="C18" s="260" t="s">
        <v>651</v>
      </c>
      <c r="D18" s="49" t="s">
        <v>652</v>
      </c>
      <c r="E18" s="182">
        <v>0</v>
      </c>
      <c r="F18" s="182">
        <v>-5600</v>
      </c>
      <c r="G18" s="182">
        <v>0</v>
      </c>
      <c r="H18" s="5" t="s">
        <v>645</v>
      </c>
    </row>
    <row r="19" spans="3:8" s="181" customFormat="1" ht="12.75">
      <c r="C19" s="260" t="s">
        <v>653</v>
      </c>
      <c r="D19" s="49" t="s">
        <v>654</v>
      </c>
      <c r="E19" s="182">
        <v>63560</v>
      </c>
      <c r="F19" s="182">
        <v>63560</v>
      </c>
      <c r="G19" s="182">
        <v>0</v>
      </c>
      <c r="H19" s="5" t="s">
        <v>645</v>
      </c>
    </row>
    <row r="20" spans="3:8" ht="12.75">
      <c r="C20" s="178" t="s">
        <v>418</v>
      </c>
      <c r="D20" s="49" t="s">
        <v>259</v>
      </c>
      <c r="E20" s="4">
        <v>2150911</v>
      </c>
      <c r="F20" s="4">
        <v>0</v>
      </c>
      <c r="G20" s="4">
        <f t="shared" si="0"/>
        <v>2150911</v>
      </c>
      <c r="H20" s="5" t="s">
        <v>645</v>
      </c>
    </row>
    <row r="21" spans="3:8" ht="12.75">
      <c r="C21" s="175" t="s">
        <v>260</v>
      </c>
      <c r="D21" s="36" t="s">
        <v>261</v>
      </c>
      <c r="E21" s="4">
        <v>-4582</v>
      </c>
      <c r="F21" s="4">
        <v>0</v>
      </c>
      <c r="G21" s="4">
        <v>0</v>
      </c>
      <c r="H21" s="5" t="s">
        <v>645</v>
      </c>
    </row>
    <row r="22" spans="3:8" ht="12.75">
      <c r="C22" s="175" t="s">
        <v>262</v>
      </c>
      <c r="D22" s="36" t="s">
        <v>263</v>
      </c>
      <c r="E22" s="4">
        <v>-1699817</v>
      </c>
      <c r="F22" s="4">
        <v>14084</v>
      </c>
      <c r="G22" s="4">
        <f t="shared" si="0"/>
        <v>-1713901</v>
      </c>
      <c r="H22" s="5" t="s">
        <v>645</v>
      </c>
    </row>
    <row r="23" spans="3:8" ht="12.75">
      <c r="C23" s="178" t="s">
        <v>419</v>
      </c>
      <c r="D23" s="36" t="s">
        <v>422</v>
      </c>
      <c r="E23" s="4">
        <v>9895</v>
      </c>
      <c r="F23" s="4">
        <v>9960</v>
      </c>
      <c r="G23" s="4">
        <v>0</v>
      </c>
      <c r="H23" s="5" t="s">
        <v>645</v>
      </c>
    </row>
    <row r="24" spans="3:8" ht="12.75">
      <c r="C24" s="178" t="s">
        <v>420</v>
      </c>
      <c r="D24" s="36" t="s">
        <v>421</v>
      </c>
      <c r="E24" s="4">
        <v>3037</v>
      </c>
      <c r="F24" s="4">
        <v>0</v>
      </c>
      <c r="G24" s="4">
        <f t="shared" si="0"/>
        <v>3037</v>
      </c>
      <c r="H24" s="5" t="s">
        <v>645</v>
      </c>
    </row>
    <row r="25" spans="3:8" ht="12.75">
      <c r="C25" s="178" t="s">
        <v>423</v>
      </c>
      <c r="D25" s="36" t="s">
        <v>425</v>
      </c>
      <c r="E25" s="4">
        <v>-22190</v>
      </c>
      <c r="F25" s="4">
        <v>8060</v>
      </c>
      <c r="G25" s="4">
        <f t="shared" si="0"/>
        <v>-30250</v>
      </c>
      <c r="H25" s="5" t="s">
        <v>645</v>
      </c>
    </row>
    <row r="26" spans="3:8" ht="12.75">
      <c r="C26" s="178" t="s">
        <v>424</v>
      </c>
      <c r="D26" s="36">
        <v>650818</v>
      </c>
      <c r="E26" s="4">
        <v>-8880</v>
      </c>
      <c r="F26" s="4">
        <v>7170</v>
      </c>
      <c r="G26" s="4">
        <f t="shared" si="0"/>
        <v>-16050</v>
      </c>
      <c r="H26" s="5" t="s">
        <v>645</v>
      </c>
    </row>
    <row r="27" spans="3:8" ht="12.75">
      <c r="C27" s="177"/>
      <c r="D27" s="36"/>
      <c r="E27" s="4"/>
      <c r="F27" s="4"/>
      <c r="G27" s="4"/>
      <c r="H27" s="14"/>
    </row>
    <row r="28" spans="2:8" ht="12.75">
      <c r="B28">
        <v>504</v>
      </c>
      <c r="C28" s="3" t="s">
        <v>98</v>
      </c>
      <c r="D28" s="45"/>
      <c r="E28" s="4"/>
      <c r="F28" s="4"/>
      <c r="G28" s="4"/>
      <c r="H28" s="14"/>
    </row>
    <row r="29" spans="3:8" ht="12.75">
      <c r="C29" s="178" t="s">
        <v>414</v>
      </c>
      <c r="D29" s="49" t="s">
        <v>415</v>
      </c>
      <c r="E29" s="4">
        <v>160096</v>
      </c>
      <c r="F29" s="4">
        <v>160096</v>
      </c>
      <c r="G29" s="4">
        <f aca="true" t="shared" si="1" ref="G29:G54">SUM(E29-F29)</f>
        <v>0</v>
      </c>
      <c r="H29" s="5" t="s">
        <v>645</v>
      </c>
    </row>
    <row r="30" spans="3:8" ht="12.75">
      <c r="C30" s="178" t="s">
        <v>417</v>
      </c>
      <c r="D30" s="49" t="s">
        <v>426</v>
      </c>
      <c r="E30" s="4">
        <v>262764</v>
      </c>
      <c r="F30" s="4">
        <v>-28919</v>
      </c>
      <c r="G30" s="4">
        <f t="shared" si="1"/>
        <v>291683</v>
      </c>
      <c r="H30" s="5" t="s">
        <v>645</v>
      </c>
    </row>
    <row r="31" spans="3:8" ht="14.1" customHeight="1">
      <c r="C31" s="179" t="s">
        <v>258</v>
      </c>
      <c r="D31" s="36" t="s">
        <v>201</v>
      </c>
      <c r="E31" s="4">
        <v>119740</v>
      </c>
      <c r="F31" s="4">
        <v>119740</v>
      </c>
      <c r="G31" s="4">
        <f t="shared" si="1"/>
        <v>0</v>
      </c>
      <c r="H31" s="5" t="s">
        <v>645</v>
      </c>
    </row>
    <row r="32" spans="3:8" ht="14.1" customHeight="1">
      <c r="C32" s="179" t="s">
        <v>226</v>
      </c>
      <c r="D32" s="36" t="s">
        <v>227</v>
      </c>
      <c r="E32" s="4">
        <v>253318</v>
      </c>
      <c r="F32" s="4">
        <v>380975</v>
      </c>
      <c r="G32" s="4">
        <v>0</v>
      </c>
      <c r="H32" s="5" t="s">
        <v>645</v>
      </c>
    </row>
    <row r="33" spans="3:8" ht="14.1" customHeight="1">
      <c r="C33" s="178" t="s">
        <v>427</v>
      </c>
      <c r="D33" s="36" t="s">
        <v>428</v>
      </c>
      <c r="E33" s="4">
        <v>758303</v>
      </c>
      <c r="F33" s="4">
        <v>758304</v>
      </c>
      <c r="G33" s="4">
        <v>0</v>
      </c>
      <c r="H33" s="5" t="s">
        <v>645</v>
      </c>
    </row>
    <row r="34" spans="3:8" ht="14.1" customHeight="1">
      <c r="C34" s="178" t="s">
        <v>429</v>
      </c>
      <c r="D34" s="36" t="s">
        <v>432</v>
      </c>
      <c r="E34" s="4">
        <v>88157</v>
      </c>
      <c r="F34" s="4">
        <v>0</v>
      </c>
      <c r="G34" s="4">
        <f t="shared" si="1"/>
        <v>88157</v>
      </c>
      <c r="H34" s="5" t="s">
        <v>645</v>
      </c>
    </row>
    <row r="35" spans="3:8" ht="14.1" customHeight="1">
      <c r="C35" s="178" t="s">
        <v>430</v>
      </c>
      <c r="D35" s="36" t="s">
        <v>431</v>
      </c>
      <c r="E35" s="4">
        <v>372027</v>
      </c>
      <c r="F35" s="4">
        <v>231284</v>
      </c>
      <c r="G35" s="4">
        <f t="shared" si="1"/>
        <v>140743</v>
      </c>
      <c r="H35" s="5" t="s">
        <v>645</v>
      </c>
    </row>
    <row r="36" spans="3:8" ht="14.1" customHeight="1">
      <c r="C36" s="178" t="s">
        <v>433</v>
      </c>
      <c r="D36" s="36" t="s">
        <v>434</v>
      </c>
      <c r="E36" s="4">
        <v>2560000</v>
      </c>
      <c r="F36" s="4">
        <v>2832080</v>
      </c>
      <c r="G36" s="4">
        <f t="shared" si="1"/>
        <v>-272080</v>
      </c>
      <c r="H36" s="5" t="s">
        <v>645</v>
      </c>
    </row>
    <row r="37" spans="3:8" ht="14.1" customHeight="1">
      <c r="C37" s="178" t="s">
        <v>435</v>
      </c>
      <c r="D37" s="36" t="s">
        <v>438</v>
      </c>
      <c r="E37" s="4">
        <v>1586320</v>
      </c>
      <c r="F37" s="4">
        <v>1544200</v>
      </c>
      <c r="G37" s="4">
        <v>0</v>
      </c>
      <c r="H37" s="5" t="s">
        <v>645</v>
      </c>
    </row>
    <row r="38" spans="3:8" ht="14.1" customHeight="1">
      <c r="C38" s="178" t="s">
        <v>436</v>
      </c>
      <c r="D38" s="36" t="s">
        <v>437</v>
      </c>
      <c r="E38" s="4">
        <v>18858</v>
      </c>
      <c r="F38" s="4">
        <v>65955</v>
      </c>
      <c r="G38" s="4">
        <v>0</v>
      </c>
      <c r="H38" s="5" t="s">
        <v>645</v>
      </c>
    </row>
    <row r="39" spans="3:8" s="181" customFormat="1" ht="14.1" customHeight="1">
      <c r="C39" s="260" t="s">
        <v>657</v>
      </c>
      <c r="D39" s="36" t="s">
        <v>658</v>
      </c>
      <c r="E39" s="182">
        <v>-535000</v>
      </c>
      <c r="F39" s="182">
        <v>-567210</v>
      </c>
      <c r="G39" s="182">
        <f t="shared" si="1"/>
        <v>32210</v>
      </c>
      <c r="H39" s="5" t="s">
        <v>645</v>
      </c>
    </row>
    <row r="40" spans="3:8" s="181" customFormat="1" ht="14.1" customHeight="1">
      <c r="C40" s="260" t="s">
        <v>655</v>
      </c>
      <c r="D40" s="36" t="s">
        <v>656</v>
      </c>
      <c r="E40" s="182">
        <v>141845</v>
      </c>
      <c r="F40" s="182">
        <v>141845</v>
      </c>
      <c r="G40" s="182">
        <v>0</v>
      </c>
      <c r="H40" s="5" t="s">
        <v>645</v>
      </c>
    </row>
    <row r="41" spans="3:8" ht="14.1" customHeight="1">
      <c r="C41" s="178" t="s">
        <v>439</v>
      </c>
      <c r="D41" s="176" t="s">
        <v>440</v>
      </c>
      <c r="E41" s="4">
        <v>451928</v>
      </c>
      <c r="F41" s="4">
        <v>451928</v>
      </c>
      <c r="G41" s="4">
        <f t="shared" si="1"/>
        <v>0</v>
      </c>
      <c r="H41" s="5" t="s">
        <v>645</v>
      </c>
    </row>
    <row r="42" spans="3:8" ht="14.1" customHeight="1">
      <c r="C42" s="180" t="s">
        <v>441</v>
      </c>
      <c r="D42" s="176" t="s">
        <v>442</v>
      </c>
      <c r="E42" s="4">
        <v>3206279</v>
      </c>
      <c r="F42" s="4">
        <v>3206279</v>
      </c>
      <c r="G42" s="4">
        <f t="shared" si="1"/>
        <v>0</v>
      </c>
      <c r="H42" s="5" t="s">
        <v>645</v>
      </c>
    </row>
    <row r="43" spans="3:8" ht="12.75">
      <c r="C43" s="180" t="s">
        <v>443</v>
      </c>
      <c r="D43" s="176" t="s">
        <v>448</v>
      </c>
      <c r="E43" s="4">
        <v>1333250</v>
      </c>
      <c r="F43" s="4">
        <v>1333250</v>
      </c>
      <c r="G43" s="4">
        <f t="shared" si="1"/>
        <v>0</v>
      </c>
      <c r="H43" s="5" t="s">
        <v>645</v>
      </c>
    </row>
    <row r="44" spans="3:8" ht="12.75">
      <c r="C44" s="180" t="s">
        <v>444</v>
      </c>
      <c r="D44" s="176" t="s">
        <v>449</v>
      </c>
      <c r="E44" s="4">
        <v>187710</v>
      </c>
      <c r="F44" s="4">
        <v>187710</v>
      </c>
      <c r="G44" s="4">
        <f t="shared" si="1"/>
        <v>0</v>
      </c>
      <c r="H44" s="5" t="s">
        <v>645</v>
      </c>
    </row>
    <row r="45" spans="3:8" s="181" customFormat="1" ht="12.75">
      <c r="C45" s="180" t="s">
        <v>659</v>
      </c>
      <c r="D45" s="176">
        <v>360816</v>
      </c>
      <c r="E45" s="182">
        <v>109900</v>
      </c>
      <c r="F45" s="182">
        <v>80375</v>
      </c>
      <c r="G45" s="182">
        <f t="shared" si="1"/>
        <v>29525</v>
      </c>
      <c r="H45" s="5" t="s">
        <v>645</v>
      </c>
    </row>
    <row r="46" spans="3:8" s="181" customFormat="1" ht="12.75">
      <c r="C46" s="180" t="s">
        <v>660</v>
      </c>
      <c r="D46" s="176">
        <v>485840</v>
      </c>
      <c r="E46" s="182">
        <v>5287</v>
      </c>
      <c r="F46" s="182">
        <v>5287</v>
      </c>
      <c r="G46" s="182">
        <f t="shared" si="1"/>
        <v>0</v>
      </c>
      <c r="H46" s="5" t="s">
        <v>645</v>
      </c>
    </row>
    <row r="47" spans="3:8" ht="12.75">
      <c r="C47" s="180" t="s">
        <v>445</v>
      </c>
      <c r="D47" s="176" t="s">
        <v>450</v>
      </c>
      <c r="E47" s="4">
        <v>1002879</v>
      </c>
      <c r="F47" s="4">
        <v>1002878</v>
      </c>
      <c r="G47" s="4">
        <v>0</v>
      </c>
      <c r="H47" s="5" t="s">
        <v>645</v>
      </c>
    </row>
    <row r="48" spans="3:8" ht="12.75">
      <c r="C48" s="180" t="s">
        <v>446</v>
      </c>
      <c r="D48" s="176" t="s">
        <v>451</v>
      </c>
      <c r="E48" s="4">
        <v>170575</v>
      </c>
      <c r="F48" s="174">
        <v>170575</v>
      </c>
      <c r="G48" s="4">
        <f t="shared" si="1"/>
        <v>0</v>
      </c>
      <c r="H48" s="5" t="s">
        <v>645</v>
      </c>
    </row>
    <row r="49" spans="3:8" s="181" customFormat="1" ht="12.75">
      <c r="C49" s="180" t="s">
        <v>661</v>
      </c>
      <c r="D49" s="176">
        <v>517840</v>
      </c>
      <c r="E49" s="182">
        <v>2250</v>
      </c>
      <c r="F49" s="174">
        <v>2250</v>
      </c>
      <c r="G49" s="182">
        <f t="shared" si="1"/>
        <v>0</v>
      </c>
      <c r="H49" s="5" t="s">
        <v>645</v>
      </c>
    </row>
    <row r="50" spans="3:8" ht="12.75">
      <c r="C50" s="180" t="s">
        <v>447</v>
      </c>
      <c r="D50" s="176" t="s">
        <v>452</v>
      </c>
      <c r="E50" s="4">
        <v>48044</v>
      </c>
      <c r="F50" s="4">
        <v>48044</v>
      </c>
      <c r="G50" s="4">
        <f t="shared" si="1"/>
        <v>0</v>
      </c>
      <c r="H50" s="5" t="s">
        <v>645</v>
      </c>
    </row>
    <row r="51" spans="3:8" s="181" customFormat="1" ht="12.75">
      <c r="C51" s="180" t="s">
        <v>662</v>
      </c>
      <c r="D51" s="176">
        <v>552840</v>
      </c>
      <c r="E51" s="182">
        <v>113840</v>
      </c>
      <c r="F51" s="182">
        <v>113840</v>
      </c>
      <c r="G51" s="182">
        <f t="shared" si="1"/>
        <v>0</v>
      </c>
      <c r="H51" s="5" t="s">
        <v>645</v>
      </c>
    </row>
    <row r="52" spans="3:8" s="181" customFormat="1" ht="12.75">
      <c r="C52" s="180" t="s">
        <v>663</v>
      </c>
      <c r="D52" s="176">
        <v>559840</v>
      </c>
      <c r="E52" s="182">
        <v>1050</v>
      </c>
      <c r="F52" s="182">
        <v>1050</v>
      </c>
      <c r="G52" s="182">
        <f t="shared" si="1"/>
        <v>0</v>
      </c>
      <c r="H52" s="5" t="s">
        <v>645</v>
      </c>
    </row>
    <row r="53" spans="3:8" ht="12.75">
      <c r="C53" s="180" t="s">
        <v>453</v>
      </c>
      <c r="D53" s="176" t="s">
        <v>454</v>
      </c>
      <c r="E53" s="4">
        <v>1335280</v>
      </c>
      <c r="F53" s="4">
        <v>1335280</v>
      </c>
      <c r="G53" s="4">
        <f t="shared" si="1"/>
        <v>0</v>
      </c>
      <c r="H53" s="5" t="s">
        <v>645</v>
      </c>
    </row>
    <row r="54" spans="3:8" ht="12.75">
      <c r="C54" s="39" t="s">
        <v>455</v>
      </c>
      <c r="D54" s="45">
        <v>662850</v>
      </c>
      <c r="E54" s="4">
        <v>1171361</v>
      </c>
      <c r="F54" s="4">
        <v>2135018</v>
      </c>
      <c r="G54" s="4">
        <f t="shared" si="1"/>
        <v>-963657</v>
      </c>
      <c r="H54" s="5" t="s">
        <v>645</v>
      </c>
    </row>
    <row r="55" spans="3:8" ht="26.4">
      <c r="C55" s="39" t="s">
        <v>456</v>
      </c>
      <c r="D55" s="45">
        <v>662860</v>
      </c>
      <c r="E55" s="4">
        <v>0</v>
      </c>
      <c r="F55" s="4">
        <v>0</v>
      </c>
      <c r="G55" s="4">
        <f aca="true" t="shared" si="2" ref="G55">SUM(E55-F55)</f>
        <v>0</v>
      </c>
      <c r="H55" s="5" t="s">
        <v>645</v>
      </c>
    </row>
    <row r="56" spans="3:8" ht="26.4">
      <c r="C56" s="3" t="s">
        <v>228</v>
      </c>
      <c r="D56" s="46">
        <v>651801</v>
      </c>
      <c r="E56" s="4">
        <v>11223755</v>
      </c>
      <c r="F56" s="4">
        <v>0</v>
      </c>
      <c r="G56" s="4">
        <f>SUM(E56-F56)</f>
        <v>11223755</v>
      </c>
      <c r="H56" s="5" t="s">
        <v>645</v>
      </c>
    </row>
    <row r="57" spans="3:8" ht="14.1" customHeight="1">
      <c r="C57" s="3"/>
      <c r="D57" s="176"/>
      <c r="E57" s="4"/>
      <c r="F57" s="4"/>
      <c r="G57" s="4"/>
      <c r="H57" s="14"/>
    </row>
    <row r="58" spans="2:7" ht="12.75">
      <c r="B58">
        <v>103</v>
      </c>
      <c r="C58" s="3" t="s">
        <v>137</v>
      </c>
      <c r="D58" s="25"/>
      <c r="E58" s="4"/>
      <c r="F58" s="4"/>
      <c r="G58" s="4"/>
    </row>
    <row r="59" spans="3:8" ht="12.75">
      <c r="C59" t="s">
        <v>224</v>
      </c>
      <c r="D59" s="46">
        <v>650811</v>
      </c>
      <c r="E59" s="4">
        <v>0</v>
      </c>
      <c r="F59" s="4">
        <v>0</v>
      </c>
      <c r="G59" s="4">
        <v>0</v>
      </c>
      <c r="H59" s="5" t="s">
        <v>645</v>
      </c>
    </row>
    <row r="60" spans="3:8" ht="12.75">
      <c r="C60" s="3" t="s">
        <v>225</v>
      </c>
      <c r="D60" s="46">
        <v>650813</v>
      </c>
      <c r="E60" s="4">
        <v>37113151</v>
      </c>
      <c r="F60" s="4">
        <v>43664767</v>
      </c>
      <c r="G60" s="4">
        <f>SUM(E60-F60)</f>
        <v>-6551616</v>
      </c>
      <c r="H60" s="5" t="s">
        <v>645</v>
      </c>
    </row>
    <row r="61" spans="3:8" ht="12.75">
      <c r="C61" s="39" t="s">
        <v>457</v>
      </c>
      <c r="D61" s="46">
        <v>650815</v>
      </c>
      <c r="E61" s="4">
        <v>549541</v>
      </c>
      <c r="F61" s="4">
        <v>549541</v>
      </c>
      <c r="G61" s="4">
        <f>SUM(E61-F61)</f>
        <v>0</v>
      </c>
      <c r="H61" s="5" t="s">
        <v>645</v>
      </c>
    </row>
    <row r="62" spans="5:8" ht="12.75">
      <c r="E62" s="4"/>
      <c r="F62" s="4"/>
      <c r="G62" s="4"/>
      <c r="H62" s="14"/>
    </row>
    <row r="63" spans="2:8" ht="12.75">
      <c r="B63">
        <v>102</v>
      </c>
      <c r="C63" t="s">
        <v>458</v>
      </c>
      <c r="E63" s="4"/>
      <c r="F63" s="4"/>
      <c r="G63" s="4"/>
      <c r="H63" s="14"/>
    </row>
    <row r="64" spans="2:8" ht="12.75">
      <c r="B64">
        <v>102</v>
      </c>
      <c r="C64" s="39" t="s">
        <v>264</v>
      </c>
      <c r="D64" s="45">
        <v>651807</v>
      </c>
      <c r="E64" s="4">
        <v>566887</v>
      </c>
      <c r="F64" s="4">
        <v>202365</v>
      </c>
      <c r="G64" s="4">
        <f>SUM(E64-F64)</f>
        <v>364522</v>
      </c>
      <c r="H64" s="5" t="s">
        <v>645</v>
      </c>
    </row>
    <row r="65" spans="2:8" s="1" customFormat="1" ht="12.75">
      <c r="B65" s="1" t="s">
        <v>10</v>
      </c>
      <c r="D65" s="20"/>
      <c r="E65" s="15">
        <f>SUM(E10:E64)</f>
        <v>65318524</v>
      </c>
      <c r="F65" s="15">
        <f>SUM(F10:F64)</f>
        <v>60547673</v>
      </c>
      <c r="G65" s="15">
        <f>SUM(G10:G64)</f>
        <v>4907073</v>
      </c>
      <c r="H65" s="16"/>
    </row>
    <row r="66" spans="5:8" ht="12.75">
      <c r="E66" s="4"/>
      <c r="F66" s="4"/>
      <c r="G66" s="4"/>
      <c r="H66" s="14"/>
    </row>
  </sheetData>
  <printOptions/>
  <pageMargins left="0.3937007874015748" right="0.1968503937007874" top="0.7480314960629921" bottom="0.3937007874015748" header="0" footer="0"/>
  <pageSetup horizontalDpi="600" verticalDpi="600" orientation="portrait" paperSize="9" r:id="rId1"/>
  <headerFooter alignWithMargins="0">
    <oddFooter>&amp;L&amp;8Dok.nr. 886-15 Sag nr. 16120-13&amp;R&amp;P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9"/>
  <sheetViews>
    <sheetView workbookViewId="0" topLeftCell="A25">
      <selection activeCell="I17" sqref="I17:I18"/>
    </sheetView>
  </sheetViews>
  <sheetFormatPr defaultColWidth="9.140625" defaultRowHeight="12.75"/>
  <cols>
    <col min="1" max="1" width="1.421875" style="0" customWidth="1"/>
    <col min="2" max="2" width="4.00390625" style="0" customWidth="1"/>
    <col min="3" max="3" width="35.421875" style="0" customWidth="1"/>
    <col min="4" max="4" width="10.421875" style="18" bestFit="1" customWidth="1"/>
    <col min="5" max="6" width="11.57421875" style="0" customWidth="1"/>
    <col min="7" max="7" width="13.421875" style="0" customWidth="1"/>
    <col min="8" max="8" width="9.28125" style="5" customWidth="1"/>
  </cols>
  <sheetData>
    <row r="1" ht="13.8" thickBot="1"/>
    <row r="2" spans="2:8" ht="25.2" thickBot="1">
      <c r="B2" s="52" t="str">
        <f>Total!B1</f>
        <v>Budgetoverførsler fra 2014 til 2015</v>
      </c>
      <c r="C2" s="53"/>
      <c r="D2" s="53"/>
      <c r="E2" s="53"/>
      <c r="F2" s="53"/>
      <c r="G2" s="53"/>
      <c r="H2" s="54"/>
    </row>
    <row r="4" spans="2:3" ht="17.4">
      <c r="B4" s="42" t="s">
        <v>25</v>
      </c>
      <c r="C4" s="2"/>
    </row>
    <row r="5" ht="17.4">
      <c r="B5" s="42" t="s">
        <v>16</v>
      </c>
    </row>
    <row r="6" spans="2:8" s="1" customFormat="1" ht="39" customHeight="1">
      <c r="B6" s="61" t="s">
        <v>23</v>
      </c>
      <c r="C6" s="61"/>
      <c r="D6" s="65" t="s">
        <v>24</v>
      </c>
      <c r="E6" s="63" t="s">
        <v>469</v>
      </c>
      <c r="F6" s="63" t="s">
        <v>470</v>
      </c>
      <c r="G6" s="60" t="s">
        <v>466</v>
      </c>
      <c r="H6" s="63" t="s">
        <v>17</v>
      </c>
    </row>
    <row r="7" ht="24" customHeight="1">
      <c r="G7" s="151" t="s">
        <v>20</v>
      </c>
    </row>
    <row r="8" ht="12.75">
      <c r="B8" s="19" t="s">
        <v>89</v>
      </c>
    </row>
    <row r="10" spans="2:8" s="21" customFormat="1" ht="25.5" customHeight="1">
      <c r="B10" s="32">
        <v>504</v>
      </c>
      <c r="C10" s="33" t="s">
        <v>88</v>
      </c>
      <c r="D10" s="34" t="s">
        <v>202</v>
      </c>
      <c r="E10" s="35">
        <v>-172270</v>
      </c>
      <c r="F10" s="35">
        <v>-251745</v>
      </c>
      <c r="G10" s="35">
        <f>SUM(E10-F10)</f>
        <v>79475</v>
      </c>
      <c r="H10" s="5" t="s">
        <v>645</v>
      </c>
    </row>
    <row r="11" spans="2:8" s="21" customFormat="1" ht="12.75" customHeight="1">
      <c r="B11" s="32">
        <v>504</v>
      </c>
      <c r="C11" s="33" t="s">
        <v>90</v>
      </c>
      <c r="D11" s="34" t="s">
        <v>203</v>
      </c>
      <c r="E11" s="35">
        <v>-61545</v>
      </c>
      <c r="F11" s="35">
        <v>121414</v>
      </c>
      <c r="G11" s="35">
        <v>100000</v>
      </c>
      <c r="H11" s="5" t="s">
        <v>645</v>
      </c>
    </row>
    <row r="12" spans="2:8" s="21" customFormat="1" ht="12.75">
      <c r="B12" s="32">
        <v>504</v>
      </c>
      <c r="C12" s="29" t="s">
        <v>248</v>
      </c>
      <c r="D12" s="34" t="s">
        <v>204</v>
      </c>
      <c r="E12" s="35">
        <v>86248</v>
      </c>
      <c r="F12" s="35">
        <v>0</v>
      </c>
      <c r="G12" s="35">
        <f aca="true" t="shared" si="0" ref="G12:G57">SUM(E12-F12)</f>
        <v>86248</v>
      </c>
      <c r="H12" s="5" t="s">
        <v>645</v>
      </c>
    </row>
    <row r="13" spans="2:8" s="21" customFormat="1" ht="26.4">
      <c r="B13" s="32">
        <v>504</v>
      </c>
      <c r="C13" s="33" t="s">
        <v>91</v>
      </c>
      <c r="D13" s="34" t="s">
        <v>205</v>
      </c>
      <c r="E13" s="35">
        <v>-229148</v>
      </c>
      <c r="F13" s="35">
        <v>-523542</v>
      </c>
      <c r="G13" s="35">
        <v>0</v>
      </c>
      <c r="H13" s="5" t="s">
        <v>645</v>
      </c>
    </row>
    <row r="14" spans="2:8" s="21" customFormat="1" ht="12.75">
      <c r="B14" s="32">
        <v>504</v>
      </c>
      <c r="C14" s="29" t="s">
        <v>247</v>
      </c>
      <c r="D14" s="34" t="s">
        <v>206</v>
      </c>
      <c r="E14" s="35">
        <v>14519</v>
      </c>
      <c r="F14" s="35">
        <v>0</v>
      </c>
      <c r="G14" s="35">
        <f t="shared" si="0"/>
        <v>14519</v>
      </c>
      <c r="H14" s="5" t="s">
        <v>645</v>
      </c>
    </row>
    <row r="15" spans="2:8" s="21" customFormat="1" ht="14.1" customHeight="1">
      <c r="B15" s="32">
        <v>504</v>
      </c>
      <c r="C15" s="124" t="s">
        <v>238</v>
      </c>
      <c r="D15" s="68" t="s">
        <v>239</v>
      </c>
      <c r="E15" s="35">
        <v>306461</v>
      </c>
      <c r="F15" s="35">
        <v>192089</v>
      </c>
      <c r="G15" s="35">
        <f t="shared" si="0"/>
        <v>114372</v>
      </c>
      <c r="H15" s="5" t="s">
        <v>645</v>
      </c>
    </row>
    <row r="16" spans="2:8" s="21" customFormat="1" ht="14.1" customHeight="1">
      <c r="B16" s="32">
        <v>504</v>
      </c>
      <c r="C16" s="124" t="s">
        <v>608</v>
      </c>
      <c r="D16" s="68" t="s">
        <v>609</v>
      </c>
      <c r="E16" s="35">
        <v>1900000</v>
      </c>
      <c r="F16" s="35">
        <v>2341120</v>
      </c>
      <c r="G16" s="35">
        <f t="shared" si="0"/>
        <v>-441120</v>
      </c>
      <c r="H16" s="5" t="s">
        <v>645</v>
      </c>
    </row>
    <row r="17" spans="2:8" s="21" customFormat="1" ht="14.1" customHeight="1">
      <c r="B17" s="32">
        <v>504</v>
      </c>
      <c r="C17" s="124" t="s">
        <v>610</v>
      </c>
      <c r="D17" s="68" t="s">
        <v>611</v>
      </c>
      <c r="E17" s="35">
        <v>500000</v>
      </c>
      <c r="F17" s="35">
        <v>0</v>
      </c>
      <c r="G17" s="35">
        <f t="shared" si="0"/>
        <v>500000</v>
      </c>
      <c r="H17" s="5" t="s">
        <v>645</v>
      </c>
    </row>
    <row r="18" spans="2:8" s="21" customFormat="1" ht="27.6" customHeight="1">
      <c r="B18" s="32">
        <v>504</v>
      </c>
      <c r="C18" s="124" t="s">
        <v>612</v>
      </c>
      <c r="D18" s="68" t="s">
        <v>613</v>
      </c>
      <c r="E18" s="35">
        <v>500000</v>
      </c>
      <c r="F18" s="35">
        <v>541930</v>
      </c>
      <c r="G18" s="35">
        <f t="shared" si="0"/>
        <v>-41930</v>
      </c>
      <c r="H18" s="5" t="s">
        <v>645</v>
      </c>
    </row>
    <row r="19" spans="2:8" s="21" customFormat="1" ht="26.1" customHeight="1">
      <c r="B19" s="32">
        <v>504</v>
      </c>
      <c r="C19" s="124" t="s">
        <v>614</v>
      </c>
      <c r="D19" s="68" t="s">
        <v>615</v>
      </c>
      <c r="E19" s="35">
        <v>0</v>
      </c>
      <c r="F19" s="35">
        <v>23044</v>
      </c>
      <c r="G19" s="35">
        <f t="shared" si="0"/>
        <v>-23044</v>
      </c>
      <c r="H19" s="5" t="s">
        <v>645</v>
      </c>
    </row>
    <row r="20" spans="1:8" s="21" customFormat="1" ht="12.75" customHeight="1">
      <c r="A20" s="21">
        <v>504</v>
      </c>
      <c r="B20" s="32">
        <v>504</v>
      </c>
      <c r="C20" s="124" t="s">
        <v>616</v>
      </c>
      <c r="D20" s="68" t="s">
        <v>617</v>
      </c>
      <c r="E20" s="35">
        <v>4700000</v>
      </c>
      <c r="F20" s="35">
        <v>2464743</v>
      </c>
      <c r="G20" s="35">
        <f t="shared" si="0"/>
        <v>2235257</v>
      </c>
      <c r="H20" s="5" t="s">
        <v>645</v>
      </c>
    </row>
    <row r="21" spans="2:8" s="21" customFormat="1" ht="12.75" customHeight="1">
      <c r="B21" s="32">
        <v>501</v>
      </c>
      <c r="C21" s="124" t="s">
        <v>623</v>
      </c>
      <c r="D21" s="68" t="s">
        <v>620</v>
      </c>
      <c r="E21" s="35">
        <v>100000</v>
      </c>
      <c r="F21" s="35">
        <v>23700</v>
      </c>
      <c r="G21" s="35">
        <f t="shared" si="0"/>
        <v>76300</v>
      </c>
      <c r="H21" s="5" t="s">
        <v>645</v>
      </c>
    </row>
    <row r="22" spans="2:8" s="21" customFormat="1" ht="12.75" customHeight="1">
      <c r="B22" s="32">
        <v>504</v>
      </c>
      <c r="C22" s="124" t="s">
        <v>624</v>
      </c>
      <c r="D22" s="68" t="s">
        <v>618</v>
      </c>
      <c r="E22" s="35">
        <v>75000</v>
      </c>
      <c r="F22" s="35">
        <v>0</v>
      </c>
      <c r="G22" s="35">
        <f t="shared" si="0"/>
        <v>75000</v>
      </c>
      <c r="H22" s="5" t="s">
        <v>645</v>
      </c>
    </row>
    <row r="23" spans="2:8" s="21" customFormat="1" ht="27.6" customHeight="1">
      <c r="B23" s="32">
        <v>504</v>
      </c>
      <c r="C23" s="124" t="s">
        <v>619</v>
      </c>
      <c r="D23" s="68" t="s">
        <v>621</v>
      </c>
      <c r="E23" s="35">
        <v>0</v>
      </c>
      <c r="F23" s="35">
        <v>80</v>
      </c>
      <c r="G23" s="35">
        <f t="shared" si="0"/>
        <v>-80</v>
      </c>
      <c r="H23" s="5" t="s">
        <v>645</v>
      </c>
    </row>
    <row r="24" spans="2:8" s="21" customFormat="1" ht="24.6" customHeight="1">
      <c r="B24" s="32">
        <v>504</v>
      </c>
      <c r="C24" s="124" t="s">
        <v>622</v>
      </c>
      <c r="D24" s="68" t="s">
        <v>625</v>
      </c>
      <c r="E24" s="35">
        <v>0</v>
      </c>
      <c r="F24" s="35">
        <v>8700</v>
      </c>
      <c r="G24" s="35">
        <f t="shared" si="0"/>
        <v>-8700</v>
      </c>
      <c r="H24" s="5" t="s">
        <v>645</v>
      </c>
    </row>
    <row r="25" spans="2:8" s="21" customFormat="1" ht="14.1" customHeight="1">
      <c r="B25" s="32">
        <v>504</v>
      </c>
      <c r="C25" s="124" t="s">
        <v>362</v>
      </c>
      <c r="D25" s="68" t="s">
        <v>363</v>
      </c>
      <c r="E25" s="35">
        <v>1560000</v>
      </c>
      <c r="F25" s="35">
        <v>0</v>
      </c>
      <c r="G25" s="35">
        <f t="shared" si="0"/>
        <v>1560000</v>
      </c>
      <c r="H25" s="5" t="s">
        <v>645</v>
      </c>
    </row>
    <row r="26" spans="2:8" s="21" customFormat="1" ht="14.1" customHeight="1">
      <c r="B26" s="32">
        <v>504</v>
      </c>
      <c r="C26" s="124" t="s">
        <v>626</v>
      </c>
      <c r="D26" s="68" t="s">
        <v>627</v>
      </c>
      <c r="E26" s="35">
        <v>300000</v>
      </c>
      <c r="F26" s="35">
        <v>101600</v>
      </c>
      <c r="G26" s="35">
        <f t="shared" si="0"/>
        <v>198400</v>
      </c>
      <c r="H26" s="5" t="s">
        <v>645</v>
      </c>
    </row>
    <row r="27" spans="2:8" s="21" customFormat="1" ht="14.1" customHeight="1">
      <c r="B27" s="32">
        <v>504</v>
      </c>
      <c r="C27" s="124" t="s">
        <v>364</v>
      </c>
      <c r="D27" s="68" t="s">
        <v>365</v>
      </c>
      <c r="E27" s="35">
        <v>140000</v>
      </c>
      <c r="F27" s="35">
        <v>0</v>
      </c>
      <c r="G27" s="35">
        <f t="shared" si="0"/>
        <v>140000</v>
      </c>
      <c r="H27" s="5" t="s">
        <v>645</v>
      </c>
    </row>
    <row r="28" spans="2:8" s="21" customFormat="1" ht="12.75">
      <c r="B28" s="32">
        <v>504</v>
      </c>
      <c r="C28" s="29" t="s">
        <v>240</v>
      </c>
      <c r="D28" s="68" t="s">
        <v>246</v>
      </c>
      <c r="E28" s="35">
        <v>200000</v>
      </c>
      <c r="F28" s="35">
        <v>0</v>
      </c>
      <c r="G28" s="35">
        <f t="shared" si="0"/>
        <v>200000</v>
      </c>
      <c r="H28" s="5" t="s">
        <v>645</v>
      </c>
    </row>
    <row r="29" spans="2:8" s="21" customFormat="1" ht="12.75">
      <c r="B29" s="32">
        <v>504</v>
      </c>
      <c r="C29" s="29" t="s">
        <v>367</v>
      </c>
      <c r="D29" s="68" t="s">
        <v>366</v>
      </c>
      <c r="E29" s="35">
        <v>639138</v>
      </c>
      <c r="F29" s="35">
        <v>0</v>
      </c>
      <c r="G29" s="35">
        <f t="shared" si="0"/>
        <v>639138</v>
      </c>
      <c r="H29" s="5" t="s">
        <v>645</v>
      </c>
    </row>
    <row r="30" spans="1:8" s="21" customFormat="1" ht="26.4">
      <c r="A30" s="21">
        <v>504</v>
      </c>
      <c r="B30" s="32">
        <v>504</v>
      </c>
      <c r="C30" s="29" t="s">
        <v>368</v>
      </c>
      <c r="D30" s="68" t="s">
        <v>369</v>
      </c>
      <c r="E30" s="35">
        <v>-31649</v>
      </c>
      <c r="F30" s="35">
        <v>2145</v>
      </c>
      <c r="G30" s="35">
        <f t="shared" si="0"/>
        <v>-33794</v>
      </c>
      <c r="H30" s="5" t="s">
        <v>645</v>
      </c>
    </row>
    <row r="31" spans="2:8" s="21" customFormat="1" ht="26.4">
      <c r="B31" s="32">
        <v>504</v>
      </c>
      <c r="C31" s="29" t="s">
        <v>370</v>
      </c>
      <c r="D31" s="68" t="s">
        <v>371</v>
      </c>
      <c r="E31" s="35">
        <v>-3620</v>
      </c>
      <c r="F31" s="35">
        <v>-245</v>
      </c>
      <c r="G31" s="35">
        <f t="shared" si="0"/>
        <v>-3375</v>
      </c>
      <c r="H31" s="5" t="s">
        <v>645</v>
      </c>
    </row>
    <row r="32" spans="2:8" s="21" customFormat="1" ht="12.75">
      <c r="B32" s="32">
        <v>504</v>
      </c>
      <c r="C32" s="29" t="s">
        <v>628</v>
      </c>
      <c r="D32" s="68" t="s">
        <v>629</v>
      </c>
      <c r="E32" s="35">
        <v>0</v>
      </c>
      <c r="F32" s="35">
        <v>600018</v>
      </c>
      <c r="G32" s="35">
        <f t="shared" si="0"/>
        <v>-600018</v>
      </c>
      <c r="H32" s="5" t="s">
        <v>645</v>
      </c>
    </row>
    <row r="33" spans="2:8" s="21" customFormat="1" ht="26.4">
      <c r="B33" s="32">
        <v>504</v>
      </c>
      <c r="C33" s="29" t="s">
        <v>373</v>
      </c>
      <c r="D33" s="68" t="s">
        <v>372</v>
      </c>
      <c r="E33" s="35">
        <v>-421380</v>
      </c>
      <c r="F33" s="35">
        <v>-420300</v>
      </c>
      <c r="G33" s="35">
        <v>0</v>
      </c>
      <c r="H33" s="5" t="s">
        <v>645</v>
      </c>
    </row>
    <row r="34" spans="2:8" s="21" customFormat="1" ht="15.6" customHeight="1">
      <c r="B34" s="32">
        <v>504</v>
      </c>
      <c r="C34" s="29" t="s">
        <v>374</v>
      </c>
      <c r="D34" s="68" t="s">
        <v>375</v>
      </c>
      <c r="E34" s="35">
        <v>0</v>
      </c>
      <c r="F34" s="35">
        <v>0</v>
      </c>
      <c r="G34" s="35">
        <f t="shared" si="0"/>
        <v>0</v>
      </c>
      <c r="H34" s="5" t="s">
        <v>645</v>
      </c>
    </row>
    <row r="35" spans="2:8" s="21" customFormat="1" ht="15.6" customHeight="1">
      <c r="B35" s="32">
        <v>504</v>
      </c>
      <c r="C35" s="29" t="s">
        <v>630</v>
      </c>
      <c r="D35" s="68">
        <v>70820</v>
      </c>
      <c r="E35" s="35">
        <v>562102</v>
      </c>
      <c r="F35" s="35">
        <v>0</v>
      </c>
      <c r="G35" s="35">
        <f t="shared" si="0"/>
        <v>562102</v>
      </c>
      <c r="H35" s="5" t="s">
        <v>645</v>
      </c>
    </row>
    <row r="36" spans="2:8" s="21" customFormat="1" ht="15.6" customHeight="1">
      <c r="B36" s="32">
        <v>504</v>
      </c>
      <c r="C36" s="29" t="s">
        <v>376</v>
      </c>
      <c r="D36" s="68">
        <v>211840</v>
      </c>
      <c r="E36" s="35">
        <v>11396135</v>
      </c>
      <c r="F36" s="35">
        <v>3491929</v>
      </c>
      <c r="G36" s="35">
        <f t="shared" si="0"/>
        <v>7904206</v>
      </c>
      <c r="H36" s="5" t="s">
        <v>645</v>
      </c>
    </row>
    <row r="37" spans="2:8" s="21" customFormat="1" ht="15.6" customHeight="1">
      <c r="B37" s="32">
        <v>504</v>
      </c>
      <c r="C37" s="29" t="s">
        <v>377</v>
      </c>
      <c r="D37" s="68">
        <v>223820</v>
      </c>
      <c r="E37" s="35">
        <v>4782097</v>
      </c>
      <c r="F37" s="35">
        <v>2473781</v>
      </c>
      <c r="G37" s="35">
        <f t="shared" si="0"/>
        <v>2308316</v>
      </c>
      <c r="H37" s="5" t="s">
        <v>645</v>
      </c>
    </row>
    <row r="38" spans="2:8" s="21" customFormat="1" ht="15.6" customHeight="1">
      <c r="B38" s="32">
        <v>501</v>
      </c>
      <c r="C38" s="29" t="s">
        <v>631</v>
      </c>
      <c r="D38" s="68" t="s">
        <v>632</v>
      </c>
      <c r="E38" s="35">
        <v>350000</v>
      </c>
      <c r="F38" s="35">
        <v>60498</v>
      </c>
      <c r="G38" s="35">
        <f t="shared" si="0"/>
        <v>289502</v>
      </c>
      <c r="H38" s="5" t="s">
        <v>645</v>
      </c>
    </row>
    <row r="39" spans="2:8" s="21" customFormat="1" ht="12.75">
      <c r="B39" s="32">
        <v>502</v>
      </c>
      <c r="C39" s="29" t="s">
        <v>277</v>
      </c>
      <c r="D39" s="68" t="s">
        <v>278</v>
      </c>
      <c r="E39" s="35">
        <v>94303</v>
      </c>
      <c r="F39" s="35">
        <v>997578</v>
      </c>
      <c r="G39" s="35">
        <f t="shared" si="0"/>
        <v>-903275</v>
      </c>
      <c r="H39" s="5" t="s">
        <v>645</v>
      </c>
    </row>
    <row r="40" spans="2:8" s="21" customFormat="1" ht="26.4">
      <c r="B40" s="32">
        <v>502</v>
      </c>
      <c r="C40" s="166" t="s">
        <v>378</v>
      </c>
      <c r="D40" s="68" t="s">
        <v>395</v>
      </c>
      <c r="E40" s="35">
        <v>-89170</v>
      </c>
      <c r="F40" s="35">
        <v>-89170</v>
      </c>
      <c r="G40" s="35">
        <f t="shared" si="0"/>
        <v>0</v>
      </c>
      <c r="H40" s="5" t="s">
        <v>645</v>
      </c>
    </row>
    <row r="41" spans="2:8" s="21" customFormat="1" ht="14.25" customHeight="1">
      <c r="B41" s="23">
        <v>502</v>
      </c>
      <c r="C41" s="29" t="s">
        <v>241</v>
      </c>
      <c r="D41" s="68">
        <v>222802</v>
      </c>
      <c r="E41" s="30">
        <v>38303</v>
      </c>
      <c r="F41" s="30">
        <v>0</v>
      </c>
      <c r="G41" s="30">
        <f>SUM(E41-F41)</f>
        <v>38303</v>
      </c>
      <c r="H41" s="5" t="s">
        <v>645</v>
      </c>
    </row>
    <row r="42" spans="2:8" s="21" customFormat="1" ht="14.25" customHeight="1">
      <c r="B42" s="23">
        <v>502</v>
      </c>
      <c r="C42" s="29" t="s">
        <v>242</v>
      </c>
      <c r="D42" s="68">
        <v>222803</v>
      </c>
      <c r="E42" s="30">
        <v>35715</v>
      </c>
      <c r="F42" s="30">
        <v>0</v>
      </c>
      <c r="G42" s="30">
        <f>SUM(E42-F42)</f>
        <v>35715</v>
      </c>
      <c r="H42" s="5" t="s">
        <v>645</v>
      </c>
    </row>
    <row r="43" spans="2:8" s="21" customFormat="1" ht="14.25" customHeight="1">
      <c r="B43" s="23">
        <v>502</v>
      </c>
      <c r="C43" s="29" t="s">
        <v>379</v>
      </c>
      <c r="D43" s="68">
        <v>222809</v>
      </c>
      <c r="E43" s="30">
        <v>27125</v>
      </c>
      <c r="F43" s="30">
        <v>27125</v>
      </c>
      <c r="G43" s="30">
        <f>SUM(E43-F43)</f>
        <v>0</v>
      </c>
      <c r="H43" s="5" t="s">
        <v>645</v>
      </c>
    </row>
    <row r="44" spans="2:8" s="21" customFormat="1" ht="14.25" customHeight="1">
      <c r="B44" s="23">
        <v>502</v>
      </c>
      <c r="C44" s="29" t="s">
        <v>633</v>
      </c>
      <c r="D44" s="68">
        <v>222822</v>
      </c>
      <c r="E44" s="30">
        <v>1000000</v>
      </c>
      <c r="F44" s="30">
        <v>442176</v>
      </c>
      <c r="G44" s="30">
        <f>SUM(E44-F44)</f>
        <v>557824</v>
      </c>
      <c r="H44" s="5" t="s">
        <v>645</v>
      </c>
    </row>
    <row r="45" spans="2:8" s="21" customFormat="1" ht="24.6" customHeight="1">
      <c r="B45" s="23">
        <v>502</v>
      </c>
      <c r="C45" s="29" t="s">
        <v>634</v>
      </c>
      <c r="D45" s="68">
        <v>222823</v>
      </c>
      <c r="E45" s="30">
        <v>3700000</v>
      </c>
      <c r="F45" s="30">
        <v>174386</v>
      </c>
      <c r="G45" s="30">
        <f>SUM(E45-F45)</f>
        <v>3525614</v>
      </c>
      <c r="H45" s="5" t="s">
        <v>645</v>
      </c>
    </row>
    <row r="46" spans="2:8" s="21" customFormat="1" ht="12.75">
      <c r="B46" s="23">
        <v>502</v>
      </c>
      <c r="C46" s="31" t="s">
        <v>243</v>
      </c>
      <c r="D46" s="50">
        <v>222874</v>
      </c>
      <c r="E46" s="30">
        <v>700000</v>
      </c>
      <c r="F46" s="30">
        <v>0</v>
      </c>
      <c r="G46" s="30">
        <f t="shared" si="0"/>
        <v>700000</v>
      </c>
      <c r="H46" s="5" t="s">
        <v>645</v>
      </c>
    </row>
    <row r="47" spans="2:8" s="21" customFormat="1" ht="12.75">
      <c r="B47" s="23">
        <v>502</v>
      </c>
      <c r="C47" s="31" t="s">
        <v>212</v>
      </c>
      <c r="D47" s="50">
        <v>222875</v>
      </c>
      <c r="E47" s="30">
        <v>-2275885</v>
      </c>
      <c r="F47" s="30">
        <v>3712</v>
      </c>
      <c r="G47" s="30">
        <f t="shared" si="0"/>
        <v>-2279597</v>
      </c>
      <c r="H47" s="5" t="s">
        <v>645</v>
      </c>
    </row>
    <row r="48" spans="2:8" s="21" customFormat="1" ht="26.4">
      <c r="B48" s="23">
        <v>502</v>
      </c>
      <c r="C48" s="31" t="s">
        <v>244</v>
      </c>
      <c r="D48" s="50">
        <v>222878</v>
      </c>
      <c r="E48" s="30">
        <v>2321300</v>
      </c>
      <c r="F48" s="30">
        <v>1753801</v>
      </c>
      <c r="G48" s="30">
        <f t="shared" si="0"/>
        <v>567499</v>
      </c>
      <c r="H48" s="5" t="s">
        <v>645</v>
      </c>
    </row>
    <row r="49" spans="2:8" s="21" customFormat="1" ht="12.75">
      <c r="B49" s="23">
        <v>502</v>
      </c>
      <c r="C49" s="31" t="s">
        <v>245</v>
      </c>
      <c r="D49" s="50">
        <v>222884</v>
      </c>
      <c r="E49" s="30">
        <v>189894</v>
      </c>
      <c r="F49" s="30">
        <v>87318</v>
      </c>
      <c r="G49" s="30">
        <f t="shared" si="0"/>
        <v>102576</v>
      </c>
      <c r="H49" s="5" t="s">
        <v>645</v>
      </c>
    </row>
    <row r="50" spans="2:8" s="21" customFormat="1" ht="26.4">
      <c r="B50" s="23">
        <v>502</v>
      </c>
      <c r="C50" s="31" t="s">
        <v>380</v>
      </c>
      <c r="D50" s="50">
        <v>222894</v>
      </c>
      <c r="E50" s="30">
        <v>1288115</v>
      </c>
      <c r="F50" s="30">
        <v>303901</v>
      </c>
      <c r="G50" s="30">
        <f t="shared" si="0"/>
        <v>984214</v>
      </c>
      <c r="H50" s="5" t="s">
        <v>645</v>
      </c>
    </row>
    <row r="51" spans="2:8" s="21" customFormat="1" ht="26.4">
      <c r="B51" s="23">
        <v>502</v>
      </c>
      <c r="C51" s="31" t="s">
        <v>381</v>
      </c>
      <c r="D51" s="50">
        <v>222897</v>
      </c>
      <c r="E51" s="30">
        <v>3700000</v>
      </c>
      <c r="F51" s="30">
        <v>4075226</v>
      </c>
      <c r="G51" s="30">
        <f t="shared" si="0"/>
        <v>-375226</v>
      </c>
      <c r="H51" s="5" t="s">
        <v>645</v>
      </c>
    </row>
    <row r="52" spans="2:8" s="21" customFormat="1" ht="26.4">
      <c r="B52" s="23">
        <v>502</v>
      </c>
      <c r="C52" s="31" t="s">
        <v>382</v>
      </c>
      <c r="D52" s="50">
        <v>222898</v>
      </c>
      <c r="E52" s="30">
        <v>3196456</v>
      </c>
      <c r="F52" s="30">
        <v>420033</v>
      </c>
      <c r="G52" s="30">
        <f t="shared" si="0"/>
        <v>2776423</v>
      </c>
      <c r="H52" s="5" t="s">
        <v>645</v>
      </c>
    </row>
    <row r="53" spans="2:8" s="21" customFormat="1" ht="25.35" customHeight="1">
      <c r="B53" s="23">
        <v>502</v>
      </c>
      <c r="C53" s="31" t="s">
        <v>635</v>
      </c>
      <c r="D53" s="50">
        <v>222905</v>
      </c>
      <c r="E53" s="30">
        <v>300000</v>
      </c>
      <c r="F53" s="30">
        <v>300000</v>
      </c>
      <c r="G53" s="30">
        <f t="shared" si="0"/>
        <v>0</v>
      </c>
      <c r="H53" s="5" t="s">
        <v>645</v>
      </c>
    </row>
    <row r="54" spans="2:8" s="21" customFormat="1" ht="12.75">
      <c r="B54" s="23">
        <v>502</v>
      </c>
      <c r="C54" s="258" t="s">
        <v>636</v>
      </c>
      <c r="D54" s="50">
        <v>222907</v>
      </c>
      <c r="E54" s="30">
        <v>3750000</v>
      </c>
      <c r="F54" s="30">
        <v>175147</v>
      </c>
      <c r="G54" s="30">
        <f t="shared" si="0"/>
        <v>3574853</v>
      </c>
      <c r="H54" s="5" t="s">
        <v>645</v>
      </c>
    </row>
    <row r="55" spans="1:8" s="21" customFormat="1" ht="17.1" customHeight="1">
      <c r="A55" s="21">
        <v>502</v>
      </c>
      <c r="B55" s="23">
        <v>502</v>
      </c>
      <c r="C55" s="258" t="s">
        <v>637</v>
      </c>
      <c r="D55" s="50">
        <v>222908</v>
      </c>
      <c r="E55" s="30">
        <v>2700000</v>
      </c>
      <c r="F55" s="30">
        <v>2148487</v>
      </c>
      <c r="G55" s="30">
        <f t="shared" si="0"/>
        <v>551513</v>
      </c>
      <c r="H55" s="5" t="s">
        <v>645</v>
      </c>
    </row>
    <row r="56" spans="2:8" s="21" customFormat="1" ht="26.4">
      <c r="B56" s="23">
        <v>502</v>
      </c>
      <c r="C56" s="31" t="s">
        <v>638</v>
      </c>
      <c r="D56" s="50">
        <v>222909</v>
      </c>
      <c r="E56" s="30">
        <v>2600000</v>
      </c>
      <c r="F56" s="30">
        <v>2239058</v>
      </c>
      <c r="G56" s="30">
        <f t="shared" si="0"/>
        <v>360942</v>
      </c>
      <c r="H56" s="5" t="s">
        <v>645</v>
      </c>
    </row>
    <row r="57" spans="2:8" s="21" customFormat="1" ht="26.4">
      <c r="B57" s="23">
        <v>502</v>
      </c>
      <c r="C57" s="31" t="s">
        <v>383</v>
      </c>
      <c r="D57" s="50">
        <v>223821</v>
      </c>
      <c r="E57" s="30">
        <v>5457000</v>
      </c>
      <c r="F57" s="30">
        <v>379606</v>
      </c>
      <c r="G57" s="30">
        <f t="shared" si="0"/>
        <v>5077394</v>
      </c>
      <c r="H57" s="5" t="s">
        <v>645</v>
      </c>
    </row>
    <row r="58" spans="2:8" s="1" customFormat="1" ht="12.75">
      <c r="B58" s="1" t="s">
        <v>10</v>
      </c>
      <c r="D58" s="20"/>
      <c r="E58" s="15">
        <f>SUM(E10:E57)</f>
        <v>55925244</v>
      </c>
      <c r="F58" s="15">
        <f>SUM(F10:F57)</f>
        <v>24689343</v>
      </c>
      <c r="G58" s="15">
        <f>SUM(G10:G57)</f>
        <v>31225546</v>
      </c>
      <c r="H58" s="16"/>
    </row>
    <row r="59" spans="5:8" ht="12.75">
      <c r="E59" s="4"/>
      <c r="F59" s="4"/>
      <c r="G59" s="4"/>
      <c r="H59" s="14"/>
    </row>
  </sheetData>
  <printOptions/>
  <pageMargins left="0.3937007874015748" right="0.3937007874015748" top="0.7480314960629921" bottom="0.3937007874015748" header="0" footer="0"/>
  <pageSetup horizontalDpi="600" verticalDpi="600" orientation="portrait" paperSize="9" r:id="rId1"/>
  <headerFooter alignWithMargins="0">
    <oddFooter>&amp;L&amp;8Dok.nr. 886-15 Sag nr. 16120-13&amp;R&amp;P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Varde Kommune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Budgetoverførsler fra 2011 til 2012 - total oversigt</dc:title>
  <dc:subject>ØVRIGE</dc:subject>
  <dc:creator>JOPE</dc:creator>
  <cp:keywords/>
  <dc:description>Budgetoverførsler fra 2011 til 2012 - total oversigt</dc:description>
  <cp:lastModifiedBy>Benthe Jensen</cp:lastModifiedBy>
  <cp:lastPrinted>2015-03-18T15:05:47Z</cp:lastPrinted>
  <dcterms:created xsi:type="dcterms:W3CDTF">2008-01-30T07:27:00Z</dcterms:created>
  <dcterms:modified xsi:type="dcterms:W3CDTF">2015-03-25T13:20:40Z</dcterms:modified>
  <cp:category/>
  <cp:version/>
  <cp:contentType/>
  <cp:contentStatus/>
</cp:coreProperties>
</file>